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11760" activeTab="4"/>
  </bookViews>
  <sheets>
    <sheet name="SONNE 1996" sheetId="1" r:id="rId1"/>
    <sheet name="Auf- und Untergang" sheetId="2" r:id="rId2"/>
    <sheet name="Sonne über'm Horizont" sheetId="3" r:id="rId3"/>
    <sheet name="Mittagszeit" sheetId="4" r:id="rId4"/>
    <sheet name="Zeitgleichung" sheetId="5" r:id="rId5"/>
    <sheet name="Abweichung" sheetId="6" r:id="rId6"/>
    <sheet name="Analemma" sheetId="7" r:id="rId7"/>
    <sheet name="Lösungen" sheetId="8" r:id="rId8"/>
  </sheets>
  <definedNames>
    <definedName name="Schiefe">'SONNE 1996'!$I$7</definedName>
  </definedNames>
  <calcPr fullCalcOnLoad="1"/>
</workbook>
</file>

<file path=xl/sharedStrings.xml><?xml version="1.0" encoding="utf-8"?>
<sst xmlns="http://schemas.openxmlformats.org/spreadsheetml/2006/main" count="27" uniqueCount="27">
  <si>
    <t>Datum</t>
  </si>
  <si>
    <t>Aufgang (MEZ)</t>
  </si>
  <si>
    <t>Untergang(MEZ)</t>
  </si>
  <si>
    <t>Tagesnummer</t>
  </si>
  <si>
    <t>Aufgang in h</t>
  </si>
  <si>
    <t>Mittagszeit in h</t>
  </si>
  <si>
    <t>(Tageslänge-24h) in s</t>
  </si>
  <si>
    <t>max. Tageslänge</t>
  </si>
  <si>
    <t>geogr. Breite</t>
  </si>
  <si>
    <t>mittl. Lokaler Mittag</t>
  </si>
  <si>
    <t>geogr. Länge</t>
  </si>
  <si>
    <t>hkulm in Grad</t>
  </si>
  <si>
    <t>deltamax</t>
  </si>
  <si>
    <t>deltamin</t>
  </si>
  <si>
    <t>gem. delta</t>
  </si>
  <si>
    <t>Die Auf- und Untergangszeiten der Sonne im Laufe eines Jahres</t>
  </si>
  <si>
    <t>(entnommen einem Taschenkalender für das Jahr 1996)</t>
  </si>
  <si>
    <t>U. Backhaus, Universität Duisburg-Essen</t>
  </si>
  <si>
    <t>Zeitgl. in min</t>
  </si>
  <si>
    <t>Dekl. der Sonne in Grad</t>
  </si>
  <si>
    <t xml:space="preserve">Untergang in h  </t>
  </si>
  <si>
    <t>(bzw. max. Deklination der Sonne)</t>
  </si>
  <si>
    <t>(ergibt sich vermutlich nicht aus den Daten)</t>
  </si>
  <si>
    <t>Schiefe der Ekliptik in Grad</t>
  </si>
  <si>
    <t xml:space="preserve">Sonne üb. Horiz. in h </t>
  </si>
  <si>
    <t>Amax in Grad</t>
  </si>
  <si>
    <t>Amin in Grad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</si>
</sst>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[$-F400]h:mm:ss\ AM/PM"/>
    <numFmt numFmtId="167" formatCode="hh:mm:ss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Auf- und Untergangszeiten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Lösungen!$B$1</c:f>
              <c:strCache>
                <c:ptCount val="1"/>
                <c:pt idx="0">
                  <c:v>Aufgang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Lösungen!$B$2:$B$54</c:f>
              <c:numCache>
                <c:ptCount val="53"/>
                <c:pt idx="0">
                  <c:v>8.45</c:v>
                </c:pt>
                <c:pt idx="1">
                  <c:v>8.416666666666666</c:v>
                </c:pt>
                <c:pt idx="2">
                  <c:v>8.35</c:v>
                </c:pt>
                <c:pt idx="3">
                  <c:v>8.233333333333333</c:v>
                </c:pt>
                <c:pt idx="4">
                  <c:v>8.083333333333334</c:v>
                </c:pt>
                <c:pt idx="5">
                  <c:v>7.916666666666666</c:v>
                </c:pt>
                <c:pt idx="6">
                  <c:v>7.716666666666667</c:v>
                </c:pt>
                <c:pt idx="7">
                  <c:v>7.483333333333333</c:v>
                </c:pt>
                <c:pt idx="8">
                  <c:v>7.25</c:v>
                </c:pt>
                <c:pt idx="9">
                  <c:v>7</c:v>
                </c:pt>
                <c:pt idx="10">
                  <c:v>6.75</c:v>
                </c:pt>
                <c:pt idx="11">
                  <c:v>6.4833333333333325</c:v>
                </c:pt>
                <c:pt idx="12">
                  <c:v>6.216666666666667</c:v>
                </c:pt>
                <c:pt idx="13">
                  <c:v>5.95</c:v>
                </c:pt>
                <c:pt idx="14">
                  <c:v>5.699999999999999</c:v>
                </c:pt>
                <c:pt idx="15">
                  <c:v>5.433333333333334</c:v>
                </c:pt>
                <c:pt idx="16">
                  <c:v>5.2</c:v>
                </c:pt>
                <c:pt idx="17">
                  <c:v>4.966666666666667</c:v>
                </c:pt>
                <c:pt idx="18">
                  <c:v>4.75</c:v>
                </c:pt>
                <c:pt idx="19">
                  <c:v>4.566666666666666</c:v>
                </c:pt>
                <c:pt idx="20">
                  <c:v>4.4</c:v>
                </c:pt>
                <c:pt idx="21">
                  <c:v>4.266666666666667</c:v>
                </c:pt>
                <c:pt idx="22">
                  <c:v>4.166666666666667</c:v>
                </c:pt>
                <c:pt idx="23">
                  <c:v>4.1</c:v>
                </c:pt>
                <c:pt idx="24">
                  <c:v>4.083333333333333</c:v>
                </c:pt>
                <c:pt idx="25">
                  <c:v>4.1</c:v>
                </c:pt>
                <c:pt idx="26">
                  <c:v>4.166666666666667</c:v>
                </c:pt>
                <c:pt idx="27">
                  <c:v>4.266666666666667</c:v>
                </c:pt>
                <c:pt idx="28">
                  <c:v>4.383333333333334</c:v>
                </c:pt>
                <c:pt idx="29">
                  <c:v>4.533333333333333</c:v>
                </c:pt>
                <c:pt idx="30">
                  <c:v>4.7</c:v>
                </c:pt>
                <c:pt idx="31">
                  <c:v>4.883333333333333</c:v>
                </c:pt>
                <c:pt idx="32">
                  <c:v>5.05</c:v>
                </c:pt>
                <c:pt idx="33">
                  <c:v>5.25</c:v>
                </c:pt>
                <c:pt idx="34">
                  <c:v>5.433333333333334</c:v>
                </c:pt>
                <c:pt idx="35">
                  <c:v>5.616666666666667</c:v>
                </c:pt>
                <c:pt idx="36">
                  <c:v>5.8</c:v>
                </c:pt>
                <c:pt idx="37">
                  <c:v>5.983333333333333</c:v>
                </c:pt>
                <c:pt idx="38">
                  <c:v>6.166666666666668</c:v>
                </c:pt>
                <c:pt idx="39">
                  <c:v>6.35</c:v>
                </c:pt>
                <c:pt idx="40">
                  <c:v>6.549999999999999</c:v>
                </c:pt>
                <c:pt idx="41">
                  <c:v>6.733333333333333</c:v>
                </c:pt>
                <c:pt idx="42">
                  <c:v>6.933333333333334</c:v>
                </c:pt>
                <c:pt idx="43">
                  <c:v>7.133333333333333</c:v>
                </c:pt>
                <c:pt idx="44">
                  <c:v>7.3500000000000005</c:v>
                </c:pt>
                <c:pt idx="45">
                  <c:v>7.55</c:v>
                </c:pt>
                <c:pt idx="46">
                  <c:v>7.75</c:v>
                </c:pt>
                <c:pt idx="47">
                  <c:v>7.933333333333334</c:v>
                </c:pt>
                <c:pt idx="48">
                  <c:v>8.100000000000001</c:v>
                </c:pt>
                <c:pt idx="49">
                  <c:v>8.25</c:v>
                </c:pt>
                <c:pt idx="50">
                  <c:v>8.35</c:v>
                </c:pt>
                <c:pt idx="51">
                  <c:v>8.416666666666666</c:v>
                </c:pt>
                <c:pt idx="52">
                  <c:v>8.45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Lösungen!$C$1</c:f>
              <c:strCache>
                <c:ptCount val="1"/>
                <c:pt idx="0">
                  <c:v>Untergang in h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Lösungen!$C$2:$C$54</c:f>
              <c:numCache>
                <c:ptCount val="53"/>
                <c:pt idx="0">
                  <c:v>16.4</c:v>
                </c:pt>
                <c:pt idx="1">
                  <c:v>16.533333333333335</c:v>
                </c:pt>
                <c:pt idx="2">
                  <c:v>16.7</c:v>
                </c:pt>
                <c:pt idx="3">
                  <c:v>16.883333333333333</c:v>
                </c:pt>
                <c:pt idx="4">
                  <c:v>17.083333333333332</c:v>
                </c:pt>
                <c:pt idx="5">
                  <c:v>17.3</c:v>
                </c:pt>
                <c:pt idx="6">
                  <c:v>17.516666666666666</c:v>
                </c:pt>
                <c:pt idx="7">
                  <c:v>17.716666666666665</c:v>
                </c:pt>
                <c:pt idx="8">
                  <c:v>17.933333333333334</c:v>
                </c:pt>
                <c:pt idx="9">
                  <c:v>18.133333333333333</c:v>
                </c:pt>
                <c:pt idx="10">
                  <c:v>18.333333333333332</c:v>
                </c:pt>
                <c:pt idx="11">
                  <c:v>18.533333333333335</c:v>
                </c:pt>
                <c:pt idx="12">
                  <c:v>18.733333333333334</c:v>
                </c:pt>
                <c:pt idx="13">
                  <c:v>18.916666666666668</c:v>
                </c:pt>
                <c:pt idx="14">
                  <c:v>19.116666666666667</c:v>
                </c:pt>
                <c:pt idx="15">
                  <c:v>19.316666666666666</c:v>
                </c:pt>
                <c:pt idx="16">
                  <c:v>19.5</c:v>
                </c:pt>
                <c:pt idx="17">
                  <c:v>19.7</c:v>
                </c:pt>
                <c:pt idx="18">
                  <c:v>19.883333333333333</c:v>
                </c:pt>
                <c:pt idx="19">
                  <c:v>20.066666666666666</c:v>
                </c:pt>
                <c:pt idx="20">
                  <c:v>20.233333333333334</c:v>
                </c:pt>
                <c:pt idx="21">
                  <c:v>20.383333333333333</c:v>
                </c:pt>
                <c:pt idx="22">
                  <c:v>20.516666666666666</c:v>
                </c:pt>
                <c:pt idx="23">
                  <c:v>20.616666666666667</c:v>
                </c:pt>
                <c:pt idx="24">
                  <c:v>20.683333333333334</c:v>
                </c:pt>
                <c:pt idx="25">
                  <c:v>20.700000000000003</c:v>
                </c:pt>
                <c:pt idx="26">
                  <c:v>20.683333333333334</c:v>
                </c:pt>
                <c:pt idx="27">
                  <c:v>20.633333333333333</c:v>
                </c:pt>
                <c:pt idx="28">
                  <c:v>20.533333333333335</c:v>
                </c:pt>
                <c:pt idx="29">
                  <c:v>20.4</c:v>
                </c:pt>
                <c:pt idx="30">
                  <c:v>20.233333333333334</c:v>
                </c:pt>
                <c:pt idx="31">
                  <c:v>20.033333333333335</c:v>
                </c:pt>
                <c:pt idx="32">
                  <c:v>19.816666666666666</c:v>
                </c:pt>
                <c:pt idx="33">
                  <c:v>19.583333333333332</c:v>
                </c:pt>
                <c:pt idx="34">
                  <c:v>19.35</c:v>
                </c:pt>
                <c:pt idx="35">
                  <c:v>19.083333333333332</c:v>
                </c:pt>
                <c:pt idx="36">
                  <c:v>18.833333333333332</c:v>
                </c:pt>
                <c:pt idx="37">
                  <c:v>18.566666666666666</c:v>
                </c:pt>
                <c:pt idx="38">
                  <c:v>18.299999999999997</c:v>
                </c:pt>
                <c:pt idx="39">
                  <c:v>18.033333333333335</c:v>
                </c:pt>
                <c:pt idx="40">
                  <c:v>17.766666666666666</c:v>
                </c:pt>
                <c:pt idx="41">
                  <c:v>17.516666666666666</c:v>
                </c:pt>
                <c:pt idx="42">
                  <c:v>17.266666666666666</c:v>
                </c:pt>
                <c:pt idx="43">
                  <c:v>17.033333333333335</c:v>
                </c:pt>
                <c:pt idx="44">
                  <c:v>16.833333333333332</c:v>
                </c:pt>
                <c:pt idx="45">
                  <c:v>16.65</c:v>
                </c:pt>
                <c:pt idx="46">
                  <c:v>16.483333333333334</c:v>
                </c:pt>
                <c:pt idx="47">
                  <c:v>16.366666666666667</c:v>
                </c:pt>
                <c:pt idx="48">
                  <c:v>16.283333333333335</c:v>
                </c:pt>
                <c:pt idx="49">
                  <c:v>16.233333333333334</c:v>
                </c:pt>
                <c:pt idx="50">
                  <c:v>16.233333333333334</c:v>
                </c:pt>
                <c:pt idx="51">
                  <c:v>16.283333333333335</c:v>
                </c:pt>
                <c:pt idx="52">
                  <c:v>16.383333333333333</c:v>
                </c:pt>
              </c:numCache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Tageslänge in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Lösungen!$D$1</c:f>
              <c:strCache>
                <c:ptCount val="1"/>
                <c:pt idx="0">
                  <c:v>Tageslänge in h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Lösungen!$D$2:$D$54</c:f>
              <c:numCache>
                <c:ptCount val="53"/>
                <c:pt idx="0">
                  <c:v>7.949999999999999</c:v>
                </c:pt>
                <c:pt idx="1">
                  <c:v>8.116666666666669</c:v>
                </c:pt>
                <c:pt idx="2">
                  <c:v>8.35</c:v>
                </c:pt>
                <c:pt idx="3">
                  <c:v>8.65</c:v>
                </c:pt>
                <c:pt idx="4">
                  <c:v>8.999999999999998</c:v>
                </c:pt>
                <c:pt idx="5">
                  <c:v>9.383333333333335</c:v>
                </c:pt>
                <c:pt idx="6">
                  <c:v>9.799999999999999</c:v>
                </c:pt>
                <c:pt idx="7">
                  <c:v>10.23333333333333</c:v>
                </c:pt>
                <c:pt idx="8">
                  <c:v>10.683333333333334</c:v>
                </c:pt>
                <c:pt idx="9">
                  <c:v>11.133333333333333</c:v>
                </c:pt>
                <c:pt idx="10">
                  <c:v>11.583333333333332</c:v>
                </c:pt>
                <c:pt idx="11">
                  <c:v>12.050000000000002</c:v>
                </c:pt>
                <c:pt idx="12">
                  <c:v>12.516666666666667</c:v>
                </c:pt>
                <c:pt idx="13">
                  <c:v>12.966666666666669</c:v>
                </c:pt>
                <c:pt idx="14">
                  <c:v>13.416666666666668</c:v>
                </c:pt>
                <c:pt idx="15">
                  <c:v>13.883333333333333</c:v>
                </c:pt>
                <c:pt idx="16">
                  <c:v>14.3</c:v>
                </c:pt>
                <c:pt idx="17">
                  <c:v>14.733333333333333</c:v>
                </c:pt>
                <c:pt idx="18">
                  <c:v>15.133333333333333</c:v>
                </c:pt>
                <c:pt idx="19">
                  <c:v>15.5</c:v>
                </c:pt>
                <c:pt idx="20">
                  <c:v>15.833333333333334</c:v>
                </c:pt>
                <c:pt idx="21">
                  <c:v>16.116666666666667</c:v>
                </c:pt>
                <c:pt idx="22">
                  <c:v>16.349999999999998</c:v>
                </c:pt>
                <c:pt idx="23">
                  <c:v>16.516666666666666</c:v>
                </c:pt>
                <c:pt idx="24">
                  <c:v>16.6</c:v>
                </c:pt>
                <c:pt idx="25">
                  <c:v>16.6</c:v>
                </c:pt>
                <c:pt idx="26">
                  <c:v>16.516666666666666</c:v>
                </c:pt>
                <c:pt idx="27">
                  <c:v>16.366666666666667</c:v>
                </c:pt>
                <c:pt idx="28">
                  <c:v>16.150000000000002</c:v>
                </c:pt>
                <c:pt idx="29">
                  <c:v>15.866666666666665</c:v>
                </c:pt>
                <c:pt idx="30">
                  <c:v>15.533333333333335</c:v>
                </c:pt>
                <c:pt idx="31">
                  <c:v>15.150000000000002</c:v>
                </c:pt>
                <c:pt idx="32">
                  <c:v>14.766666666666666</c:v>
                </c:pt>
                <c:pt idx="33">
                  <c:v>14.333333333333332</c:v>
                </c:pt>
                <c:pt idx="34">
                  <c:v>13.916666666666668</c:v>
                </c:pt>
                <c:pt idx="35">
                  <c:v>13.466666666666665</c:v>
                </c:pt>
                <c:pt idx="36">
                  <c:v>13.033333333333331</c:v>
                </c:pt>
                <c:pt idx="37">
                  <c:v>12.583333333333332</c:v>
                </c:pt>
                <c:pt idx="38">
                  <c:v>12.13333333333333</c:v>
                </c:pt>
                <c:pt idx="39">
                  <c:v>11.683333333333335</c:v>
                </c:pt>
                <c:pt idx="40">
                  <c:v>11.216666666666667</c:v>
                </c:pt>
                <c:pt idx="41">
                  <c:v>10.783333333333331</c:v>
                </c:pt>
                <c:pt idx="42">
                  <c:v>10.333333333333332</c:v>
                </c:pt>
                <c:pt idx="43">
                  <c:v>9.900000000000002</c:v>
                </c:pt>
                <c:pt idx="44">
                  <c:v>9.48333333333333</c:v>
                </c:pt>
                <c:pt idx="45">
                  <c:v>9.099999999999998</c:v>
                </c:pt>
                <c:pt idx="46">
                  <c:v>8.733333333333334</c:v>
                </c:pt>
                <c:pt idx="47">
                  <c:v>8.433333333333334</c:v>
                </c:pt>
                <c:pt idx="48">
                  <c:v>8.183333333333334</c:v>
                </c:pt>
                <c:pt idx="49">
                  <c:v>7.983333333333334</c:v>
                </c:pt>
                <c:pt idx="50">
                  <c:v>7.883333333333335</c:v>
                </c:pt>
                <c:pt idx="51">
                  <c:v>7.866666666666669</c:v>
                </c:pt>
                <c:pt idx="52">
                  <c:v>7.933333333333334</c:v>
                </c:pt>
              </c:numCache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Mittagszeit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Lösungen!$E$1</c:f>
              <c:strCache>
                <c:ptCount val="1"/>
                <c:pt idx="0">
                  <c:v>Mittagszeit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Lösungen!$E$2:$E$54</c:f>
              <c:numCache>
                <c:ptCount val="53"/>
                <c:pt idx="0">
                  <c:v>12.424999999999999</c:v>
                </c:pt>
                <c:pt idx="1">
                  <c:v>12.475000000000001</c:v>
                </c:pt>
                <c:pt idx="2">
                  <c:v>12.524999999999999</c:v>
                </c:pt>
                <c:pt idx="3">
                  <c:v>12.558333333333334</c:v>
                </c:pt>
                <c:pt idx="4">
                  <c:v>12.583333333333332</c:v>
                </c:pt>
                <c:pt idx="5">
                  <c:v>12.608333333333334</c:v>
                </c:pt>
                <c:pt idx="6">
                  <c:v>12.616666666666667</c:v>
                </c:pt>
                <c:pt idx="7">
                  <c:v>12.6</c:v>
                </c:pt>
                <c:pt idx="8">
                  <c:v>12.591666666666667</c:v>
                </c:pt>
                <c:pt idx="9">
                  <c:v>12.566666666666666</c:v>
                </c:pt>
                <c:pt idx="10">
                  <c:v>12.541666666666666</c:v>
                </c:pt>
                <c:pt idx="11">
                  <c:v>12.508333333333333</c:v>
                </c:pt>
                <c:pt idx="12">
                  <c:v>12.475000000000001</c:v>
                </c:pt>
                <c:pt idx="13">
                  <c:v>12.433333333333334</c:v>
                </c:pt>
                <c:pt idx="14">
                  <c:v>12.408333333333333</c:v>
                </c:pt>
                <c:pt idx="15">
                  <c:v>12.375</c:v>
                </c:pt>
                <c:pt idx="16">
                  <c:v>12.35</c:v>
                </c:pt>
                <c:pt idx="17">
                  <c:v>12.333333333333332</c:v>
                </c:pt>
                <c:pt idx="18">
                  <c:v>12.316666666666666</c:v>
                </c:pt>
                <c:pt idx="19">
                  <c:v>12.316666666666666</c:v>
                </c:pt>
                <c:pt idx="20">
                  <c:v>12.316666666666666</c:v>
                </c:pt>
                <c:pt idx="21">
                  <c:v>12.325</c:v>
                </c:pt>
                <c:pt idx="22">
                  <c:v>12.341666666666667</c:v>
                </c:pt>
                <c:pt idx="23">
                  <c:v>12.358333333333334</c:v>
                </c:pt>
                <c:pt idx="24">
                  <c:v>12.383333333333333</c:v>
                </c:pt>
                <c:pt idx="25">
                  <c:v>12.400000000000002</c:v>
                </c:pt>
                <c:pt idx="26">
                  <c:v>12.425</c:v>
                </c:pt>
                <c:pt idx="27">
                  <c:v>12.45</c:v>
                </c:pt>
                <c:pt idx="28">
                  <c:v>12.458333333333334</c:v>
                </c:pt>
                <c:pt idx="29">
                  <c:v>12.466666666666665</c:v>
                </c:pt>
                <c:pt idx="30">
                  <c:v>12.466666666666667</c:v>
                </c:pt>
                <c:pt idx="31">
                  <c:v>12.458333333333334</c:v>
                </c:pt>
                <c:pt idx="32">
                  <c:v>12.433333333333334</c:v>
                </c:pt>
                <c:pt idx="33">
                  <c:v>12.416666666666666</c:v>
                </c:pt>
                <c:pt idx="34">
                  <c:v>12.391666666666667</c:v>
                </c:pt>
                <c:pt idx="35">
                  <c:v>12.35</c:v>
                </c:pt>
                <c:pt idx="36">
                  <c:v>12.316666666666666</c:v>
                </c:pt>
                <c:pt idx="37">
                  <c:v>12.275</c:v>
                </c:pt>
                <c:pt idx="38">
                  <c:v>12.233333333333333</c:v>
                </c:pt>
                <c:pt idx="39">
                  <c:v>12.191666666666666</c:v>
                </c:pt>
                <c:pt idx="40">
                  <c:v>12.158333333333331</c:v>
                </c:pt>
                <c:pt idx="41">
                  <c:v>12.125</c:v>
                </c:pt>
                <c:pt idx="42">
                  <c:v>12.1</c:v>
                </c:pt>
                <c:pt idx="43">
                  <c:v>12.083333333333334</c:v>
                </c:pt>
                <c:pt idx="44">
                  <c:v>12.091666666666667</c:v>
                </c:pt>
                <c:pt idx="45">
                  <c:v>12.1</c:v>
                </c:pt>
                <c:pt idx="46">
                  <c:v>12.116666666666667</c:v>
                </c:pt>
                <c:pt idx="47">
                  <c:v>12.15</c:v>
                </c:pt>
                <c:pt idx="48">
                  <c:v>12.191666666666668</c:v>
                </c:pt>
                <c:pt idx="49">
                  <c:v>12.241666666666667</c:v>
                </c:pt>
                <c:pt idx="50">
                  <c:v>12.291666666666668</c:v>
                </c:pt>
                <c:pt idx="51">
                  <c:v>12.350000000000001</c:v>
                </c:pt>
                <c:pt idx="52">
                  <c:v>12.416666666666666</c:v>
                </c:pt>
              </c:numCache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crossBetween val="midCat"/>
        <c:dispUnits/>
      </c:val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Gangunterschied zwischen Sonnenzeit und mittlerer Zeit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Lösungen!$I$1</c:f>
              <c:strCache>
                <c:ptCount val="1"/>
                <c:pt idx="0">
                  <c:v>Zeitgl. in 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Lösungen!$A$2:$A$61</c:f>
              <c:numCache>
                <c:ptCount val="60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36</c:v>
                </c:pt>
                <c:pt idx="6">
                  <c:v>43</c:v>
                </c:pt>
                <c:pt idx="7">
                  <c:v>50</c:v>
                </c:pt>
                <c:pt idx="8">
                  <c:v>57</c:v>
                </c:pt>
                <c:pt idx="9">
                  <c:v>64</c:v>
                </c:pt>
                <c:pt idx="10">
                  <c:v>71</c:v>
                </c:pt>
                <c:pt idx="11">
                  <c:v>78</c:v>
                </c:pt>
                <c:pt idx="12">
                  <c:v>85</c:v>
                </c:pt>
                <c:pt idx="13">
                  <c:v>92</c:v>
                </c:pt>
                <c:pt idx="14">
                  <c:v>99</c:v>
                </c:pt>
                <c:pt idx="15">
                  <c:v>106</c:v>
                </c:pt>
                <c:pt idx="16">
                  <c:v>113</c:v>
                </c:pt>
                <c:pt idx="17">
                  <c:v>120</c:v>
                </c:pt>
                <c:pt idx="18">
                  <c:v>127</c:v>
                </c:pt>
                <c:pt idx="19">
                  <c:v>134</c:v>
                </c:pt>
                <c:pt idx="20">
                  <c:v>141</c:v>
                </c:pt>
                <c:pt idx="21">
                  <c:v>148</c:v>
                </c:pt>
                <c:pt idx="22">
                  <c:v>155</c:v>
                </c:pt>
                <c:pt idx="23">
                  <c:v>162</c:v>
                </c:pt>
                <c:pt idx="24">
                  <c:v>169</c:v>
                </c:pt>
                <c:pt idx="25">
                  <c:v>176</c:v>
                </c:pt>
                <c:pt idx="26">
                  <c:v>183</c:v>
                </c:pt>
                <c:pt idx="27">
                  <c:v>190</c:v>
                </c:pt>
                <c:pt idx="28">
                  <c:v>197</c:v>
                </c:pt>
                <c:pt idx="29">
                  <c:v>204</c:v>
                </c:pt>
                <c:pt idx="30">
                  <c:v>211</c:v>
                </c:pt>
                <c:pt idx="31">
                  <c:v>218</c:v>
                </c:pt>
                <c:pt idx="32">
                  <c:v>225</c:v>
                </c:pt>
                <c:pt idx="33">
                  <c:v>232</c:v>
                </c:pt>
                <c:pt idx="34">
                  <c:v>239</c:v>
                </c:pt>
                <c:pt idx="35">
                  <c:v>246</c:v>
                </c:pt>
                <c:pt idx="36">
                  <c:v>253</c:v>
                </c:pt>
                <c:pt idx="37">
                  <c:v>260</c:v>
                </c:pt>
                <c:pt idx="38">
                  <c:v>267</c:v>
                </c:pt>
                <c:pt idx="39">
                  <c:v>274</c:v>
                </c:pt>
                <c:pt idx="40">
                  <c:v>281</c:v>
                </c:pt>
                <c:pt idx="41">
                  <c:v>288</c:v>
                </c:pt>
                <c:pt idx="42">
                  <c:v>295</c:v>
                </c:pt>
                <c:pt idx="43">
                  <c:v>302</c:v>
                </c:pt>
                <c:pt idx="44">
                  <c:v>309</c:v>
                </c:pt>
                <c:pt idx="45">
                  <c:v>316</c:v>
                </c:pt>
                <c:pt idx="46">
                  <c:v>323</c:v>
                </c:pt>
                <c:pt idx="47">
                  <c:v>330</c:v>
                </c:pt>
                <c:pt idx="48">
                  <c:v>337</c:v>
                </c:pt>
                <c:pt idx="49">
                  <c:v>344</c:v>
                </c:pt>
                <c:pt idx="50">
                  <c:v>351</c:v>
                </c:pt>
                <c:pt idx="51">
                  <c:v>358</c:v>
                </c:pt>
                <c:pt idx="52">
                  <c:v>365</c:v>
                </c:pt>
                <c:pt idx="53">
                  <c:v>-35064</c:v>
                </c:pt>
                <c:pt idx="54">
                  <c:v>-35064</c:v>
                </c:pt>
              </c:numCache>
            </c:numRef>
          </c:xVal>
          <c:yVal>
            <c:numRef>
              <c:f>Lösungen!$I$2:$I$61</c:f>
              <c:numCache>
                <c:ptCount val="60"/>
                <c:pt idx="0">
                  <c:v>-3.4433962264150253</c:v>
                </c:pt>
                <c:pt idx="1">
                  <c:v>-6.4433962264151745</c:v>
                </c:pt>
                <c:pt idx="2">
                  <c:v>-9.443396226415004</c:v>
                </c:pt>
                <c:pt idx="3">
                  <c:v>-11.443396226415103</c:v>
                </c:pt>
                <c:pt idx="4">
                  <c:v>-12.943396226415018</c:v>
                </c:pt>
                <c:pt idx="5">
                  <c:v>-14.443396226415146</c:v>
                </c:pt>
                <c:pt idx="6">
                  <c:v>-14.943396226415118</c:v>
                </c:pt>
                <c:pt idx="7">
                  <c:v>-13.943396226415068</c:v>
                </c:pt>
                <c:pt idx="8">
                  <c:v>-13.443396226415096</c:v>
                </c:pt>
                <c:pt idx="9">
                  <c:v>-11.943396226415075</c:v>
                </c:pt>
                <c:pt idx="10">
                  <c:v>-10.443396226415054</c:v>
                </c:pt>
                <c:pt idx="11">
                  <c:v>-8.44339622641506</c:v>
                </c:pt>
                <c:pt idx="12">
                  <c:v>-6.4433962264151745</c:v>
                </c:pt>
                <c:pt idx="13">
                  <c:v>-3.9433962264151035</c:v>
                </c:pt>
                <c:pt idx="14">
                  <c:v>-2.443396226415082</c:v>
                </c:pt>
                <c:pt idx="15">
                  <c:v>-0.44339622641508925</c:v>
                </c:pt>
                <c:pt idx="16">
                  <c:v>1.056603773584932</c:v>
                </c:pt>
                <c:pt idx="17">
                  <c:v>2.056603773584982</c:v>
                </c:pt>
                <c:pt idx="18">
                  <c:v>3.056603773584925</c:v>
                </c:pt>
                <c:pt idx="19">
                  <c:v>3.056603773584925</c:v>
                </c:pt>
                <c:pt idx="20">
                  <c:v>3.056603773584925</c:v>
                </c:pt>
                <c:pt idx="21">
                  <c:v>2.5566037735849534</c:v>
                </c:pt>
                <c:pt idx="22">
                  <c:v>1.5566037735849036</c:v>
                </c:pt>
                <c:pt idx="23">
                  <c:v>0.5566037735848539</c:v>
                </c:pt>
                <c:pt idx="24">
                  <c:v>-0.9433962264150608</c:v>
                </c:pt>
                <c:pt idx="25">
                  <c:v>-1.9433962264152171</c:v>
                </c:pt>
                <c:pt idx="26">
                  <c:v>-3.443396226415132</c:v>
                </c:pt>
                <c:pt idx="27">
                  <c:v>-4.943396226415047</c:v>
                </c:pt>
                <c:pt idx="28">
                  <c:v>-5.443396226415125</c:v>
                </c:pt>
                <c:pt idx="29">
                  <c:v>-5.94339622641499</c:v>
                </c:pt>
                <c:pt idx="30">
                  <c:v>-5.943396226415096</c:v>
                </c:pt>
                <c:pt idx="31">
                  <c:v>-5.443396226415125</c:v>
                </c:pt>
                <c:pt idx="32">
                  <c:v>-3.9433962264151035</c:v>
                </c:pt>
                <c:pt idx="33">
                  <c:v>-2.9433962264150537</c:v>
                </c:pt>
                <c:pt idx="34">
                  <c:v>-1.443396226415139</c:v>
                </c:pt>
                <c:pt idx="35">
                  <c:v>1.056603773584932</c:v>
                </c:pt>
                <c:pt idx="36">
                  <c:v>3.056603773584925</c:v>
                </c:pt>
                <c:pt idx="37">
                  <c:v>5.556603773584889</c:v>
                </c:pt>
                <c:pt idx="38">
                  <c:v>8.05660377358496</c:v>
                </c:pt>
                <c:pt idx="39">
                  <c:v>10.556603773584925</c:v>
                </c:pt>
                <c:pt idx="40">
                  <c:v>12.556603773585024</c:v>
                </c:pt>
                <c:pt idx="41">
                  <c:v>14.55660377358491</c:v>
                </c:pt>
                <c:pt idx="42">
                  <c:v>16.056603773584932</c:v>
                </c:pt>
                <c:pt idx="43">
                  <c:v>17.056603773584875</c:v>
                </c:pt>
                <c:pt idx="44">
                  <c:v>16.556603773584904</c:v>
                </c:pt>
                <c:pt idx="45">
                  <c:v>16.056603773584932</c:v>
                </c:pt>
                <c:pt idx="46">
                  <c:v>15.056603773584882</c:v>
                </c:pt>
                <c:pt idx="47">
                  <c:v>13.05660377358489</c:v>
                </c:pt>
                <c:pt idx="48">
                  <c:v>10.556603773584818</c:v>
                </c:pt>
                <c:pt idx="49">
                  <c:v>7.556603773584882</c:v>
                </c:pt>
                <c:pt idx="50">
                  <c:v>4.55660377358484</c:v>
                </c:pt>
                <c:pt idx="51">
                  <c:v>1.0566037735848255</c:v>
                </c:pt>
                <c:pt idx="52">
                  <c:v>-2.9433962264150537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crossBetween val="midCat"/>
        <c:dispUnits/>
      </c:val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Zeitgleichung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(Tageslänge-24h) in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Lösungen!$F$1</c:f>
              <c:strCache>
                <c:ptCount val="1"/>
                <c:pt idx="0">
                  <c:v>(Tageslänge-24h) in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36</c:v>
                </c:pt>
                <c:pt idx="6">
                  <c:v>43</c:v>
                </c:pt>
                <c:pt idx="7">
                  <c:v>50</c:v>
                </c:pt>
                <c:pt idx="8">
                  <c:v>57</c:v>
                </c:pt>
                <c:pt idx="9">
                  <c:v>64</c:v>
                </c:pt>
                <c:pt idx="10">
                  <c:v>71</c:v>
                </c:pt>
                <c:pt idx="11">
                  <c:v>78</c:v>
                </c:pt>
                <c:pt idx="12">
                  <c:v>85</c:v>
                </c:pt>
                <c:pt idx="13">
                  <c:v>92</c:v>
                </c:pt>
                <c:pt idx="14">
                  <c:v>99</c:v>
                </c:pt>
                <c:pt idx="15">
                  <c:v>106</c:v>
                </c:pt>
                <c:pt idx="16">
                  <c:v>113</c:v>
                </c:pt>
                <c:pt idx="17">
                  <c:v>120</c:v>
                </c:pt>
                <c:pt idx="18">
                  <c:v>127</c:v>
                </c:pt>
                <c:pt idx="19">
                  <c:v>134</c:v>
                </c:pt>
                <c:pt idx="20">
                  <c:v>141</c:v>
                </c:pt>
                <c:pt idx="21">
                  <c:v>148</c:v>
                </c:pt>
                <c:pt idx="22">
                  <c:v>155</c:v>
                </c:pt>
                <c:pt idx="23">
                  <c:v>162</c:v>
                </c:pt>
                <c:pt idx="24">
                  <c:v>169</c:v>
                </c:pt>
                <c:pt idx="25">
                  <c:v>176</c:v>
                </c:pt>
                <c:pt idx="26">
                  <c:v>183</c:v>
                </c:pt>
                <c:pt idx="27">
                  <c:v>190</c:v>
                </c:pt>
                <c:pt idx="28">
                  <c:v>197</c:v>
                </c:pt>
                <c:pt idx="29">
                  <c:v>204</c:v>
                </c:pt>
                <c:pt idx="30">
                  <c:v>211</c:v>
                </c:pt>
                <c:pt idx="31">
                  <c:v>218</c:v>
                </c:pt>
                <c:pt idx="32">
                  <c:v>225</c:v>
                </c:pt>
                <c:pt idx="33">
                  <c:v>232</c:v>
                </c:pt>
                <c:pt idx="34">
                  <c:v>239</c:v>
                </c:pt>
                <c:pt idx="35">
                  <c:v>246</c:v>
                </c:pt>
                <c:pt idx="36">
                  <c:v>253</c:v>
                </c:pt>
                <c:pt idx="37">
                  <c:v>260</c:v>
                </c:pt>
                <c:pt idx="38">
                  <c:v>267</c:v>
                </c:pt>
                <c:pt idx="39">
                  <c:v>274</c:v>
                </c:pt>
                <c:pt idx="40">
                  <c:v>281</c:v>
                </c:pt>
                <c:pt idx="41">
                  <c:v>288</c:v>
                </c:pt>
                <c:pt idx="42">
                  <c:v>295</c:v>
                </c:pt>
                <c:pt idx="43">
                  <c:v>302</c:v>
                </c:pt>
                <c:pt idx="44">
                  <c:v>309</c:v>
                </c:pt>
                <c:pt idx="45">
                  <c:v>316</c:v>
                </c:pt>
                <c:pt idx="46">
                  <c:v>323</c:v>
                </c:pt>
                <c:pt idx="47">
                  <c:v>330</c:v>
                </c:pt>
                <c:pt idx="48">
                  <c:v>337</c:v>
                </c:pt>
                <c:pt idx="49">
                  <c:v>344</c:v>
                </c:pt>
                <c:pt idx="50">
                  <c:v>351</c:v>
                </c:pt>
                <c:pt idx="51">
                  <c:v>358</c:v>
                </c:pt>
                <c:pt idx="52">
                  <c:v>365</c:v>
                </c:pt>
              </c:numCache>
            </c:numRef>
          </c:xVal>
          <c:yVal>
            <c:numRef>
              <c:f>Lösungen!$F$2:$F$54</c:f>
              <c:numCache>
                <c:ptCount val="53"/>
                <c:pt idx="1">
                  <c:v>25.714285714286994</c:v>
                </c:pt>
                <c:pt idx="2">
                  <c:v>25.71428571428425</c:v>
                </c:pt>
                <c:pt idx="3">
                  <c:v>17.142857142858</c:v>
                </c:pt>
                <c:pt idx="4">
                  <c:v>12.857142857142126</c:v>
                </c:pt>
                <c:pt idx="5">
                  <c:v>12.857142857143952</c:v>
                </c:pt>
                <c:pt idx="6">
                  <c:v>4.285714285714041</c:v>
                </c:pt>
                <c:pt idx="7">
                  <c:v>-8.571428571429</c:v>
                </c:pt>
                <c:pt idx="8">
                  <c:v>-4.285714285714041</c:v>
                </c:pt>
                <c:pt idx="9">
                  <c:v>-12.857142857143039</c:v>
                </c:pt>
                <c:pt idx="10">
                  <c:v>-12.857142857143039</c:v>
                </c:pt>
                <c:pt idx="11">
                  <c:v>-17.142857142857082</c:v>
                </c:pt>
                <c:pt idx="12">
                  <c:v>-17.142857142856165</c:v>
                </c:pt>
                <c:pt idx="13">
                  <c:v>-21.428571428572035</c:v>
                </c:pt>
                <c:pt idx="14">
                  <c:v>-12.857142857143039</c:v>
                </c:pt>
                <c:pt idx="15">
                  <c:v>-17.142857142857082</c:v>
                </c:pt>
                <c:pt idx="16">
                  <c:v>-12.857142857143039</c:v>
                </c:pt>
                <c:pt idx="17">
                  <c:v>-8.571428571429</c:v>
                </c:pt>
                <c:pt idx="18">
                  <c:v>-8.571428571428083</c:v>
                </c:pt>
                <c:pt idx="19">
                  <c:v>0</c:v>
                </c:pt>
                <c:pt idx="20">
                  <c:v>0</c:v>
                </c:pt>
                <c:pt idx="21">
                  <c:v>4.285714285714041</c:v>
                </c:pt>
                <c:pt idx="22">
                  <c:v>8.571428571429</c:v>
                </c:pt>
                <c:pt idx="23">
                  <c:v>8.571428571429</c:v>
                </c:pt>
                <c:pt idx="24">
                  <c:v>12.857142857142126</c:v>
                </c:pt>
                <c:pt idx="25">
                  <c:v>8.571428571429912</c:v>
                </c:pt>
                <c:pt idx="26">
                  <c:v>12.857142857142126</c:v>
                </c:pt>
                <c:pt idx="27">
                  <c:v>12.857142857142126</c:v>
                </c:pt>
                <c:pt idx="28">
                  <c:v>4.285714285714956</c:v>
                </c:pt>
                <c:pt idx="29">
                  <c:v>4.285714285713128</c:v>
                </c:pt>
                <c:pt idx="30">
                  <c:v>9.135549459772716E-13</c:v>
                </c:pt>
                <c:pt idx="31">
                  <c:v>-4.285714285714041</c:v>
                </c:pt>
                <c:pt idx="32">
                  <c:v>-12.857142857143039</c:v>
                </c:pt>
                <c:pt idx="33">
                  <c:v>-8.571428571429</c:v>
                </c:pt>
                <c:pt idx="34">
                  <c:v>-12.857142857142126</c:v>
                </c:pt>
                <c:pt idx="35">
                  <c:v>-21.428571428572035</c:v>
                </c:pt>
                <c:pt idx="36">
                  <c:v>-17.142857142857082</c:v>
                </c:pt>
                <c:pt idx="37">
                  <c:v>-21.428571428571125</c:v>
                </c:pt>
                <c:pt idx="38">
                  <c:v>-21.428571428572035</c:v>
                </c:pt>
                <c:pt idx="39">
                  <c:v>-21.428571428571125</c:v>
                </c:pt>
                <c:pt idx="40">
                  <c:v>-17.142857142858</c:v>
                </c:pt>
                <c:pt idx="41">
                  <c:v>-17.142857142856165</c:v>
                </c:pt>
                <c:pt idx="42">
                  <c:v>-12.857142857143039</c:v>
                </c:pt>
                <c:pt idx="43">
                  <c:v>-8.571428571428083</c:v>
                </c:pt>
                <c:pt idx="44">
                  <c:v>4.285714285714041</c:v>
                </c:pt>
                <c:pt idx="45">
                  <c:v>4.285714285714041</c:v>
                </c:pt>
                <c:pt idx="46">
                  <c:v>8.571428571429</c:v>
                </c:pt>
                <c:pt idx="47">
                  <c:v>17.142857142857082</c:v>
                </c:pt>
                <c:pt idx="48">
                  <c:v>21.428571428572035</c:v>
                </c:pt>
                <c:pt idx="49">
                  <c:v>25.714285714285168</c:v>
                </c:pt>
                <c:pt idx="50">
                  <c:v>25.714285714286078</c:v>
                </c:pt>
                <c:pt idx="51">
                  <c:v>30.000000000000128</c:v>
                </c:pt>
                <c:pt idx="52">
                  <c:v>34.285714285713254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Abweichung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Analemma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175"/>
          <c:y val="0.108"/>
          <c:w val="0.3227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Lösungen!$I$1</c:f>
              <c:strCache>
                <c:ptCount val="1"/>
                <c:pt idx="0">
                  <c:v>Zeitgl. in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Lösungen!$I$2:$I$58</c:f>
              <c:numCache>
                <c:ptCount val="57"/>
                <c:pt idx="0">
                  <c:v>3.443396226415132</c:v>
                </c:pt>
                <c:pt idx="1">
                  <c:v>6.443396226415281</c:v>
                </c:pt>
                <c:pt idx="2">
                  <c:v>9.44339622641511</c:v>
                </c:pt>
                <c:pt idx="3">
                  <c:v>11.44339622641521</c:v>
                </c:pt>
                <c:pt idx="4">
                  <c:v>12.943396226415125</c:v>
                </c:pt>
                <c:pt idx="5">
                  <c:v>14.443396226415253</c:v>
                </c:pt>
                <c:pt idx="6">
                  <c:v>14.943396226415224</c:v>
                </c:pt>
                <c:pt idx="7">
                  <c:v>13.943396226415175</c:v>
                </c:pt>
                <c:pt idx="8">
                  <c:v>13.443396226415203</c:v>
                </c:pt>
                <c:pt idx="9">
                  <c:v>11.943396226415182</c:v>
                </c:pt>
                <c:pt idx="10">
                  <c:v>10.44339622641516</c:v>
                </c:pt>
                <c:pt idx="11">
                  <c:v>8.443396226415167</c:v>
                </c:pt>
                <c:pt idx="12">
                  <c:v>6.443396226415281</c:v>
                </c:pt>
                <c:pt idx="13">
                  <c:v>3.94339622641521</c:v>
                </c:pt>
                <c:pt idx="14">
                  <c:v>2.4433962264151887</c:v>
                </c:pt>
                <c:pt idx="15">
                  <c:v>0.4433962264151958</c:v>
                </c:pt>
                <c:pt idx="16">
                  <c:v>-1.0566037735848255</c:v>
                </c:pt>
                <c:pt idx="17">
                  <c:v>-2.0566037735848752</c:v>
                </c:pt>
                <c:pt idx="18">
                  <c:v>-3.0566037735848184</c:v>
                </c:pt>
                <c:pt idx="19">
                  <c:v>-3.0566037735848184</c:v>
                </c:pt>
                <c:pt idx="20">
                  <c:v>-3.0566037735848184</c:v>
                </c:pt>
                <c:pt idx="21">
                  <c:v>-2.556603773584847</c:v>
                </c:pt>
                <c:pt idx="22">
                  <c:v>-1.556603773584797</c:v>
                </c:pt>
                <c:pt idx="23">
                  <c:v>-0.5566037735847473</c:v>
                </c:pt>
                <c:pt idx="24">
                  <c:v>0.9433962264151674</c:v>
                </c:pt>
                <c:pt idx="25">
                  <c:v>1.9433962264153237</c:v>
                </c:pt>
                <c:pt idx="26">
                  <c:v>3.4433962264152385</c:v>
                </c:pt>
                <c:pt idx="27">
                  <c:v>4.943396226415153</c:v>
                </c:pt>
                <c:pt idx="28">
                  <c:v>5.443396226415231</c:v>
                </c:pt>
                <c:pt idx="29">
                  <c:v>5.943396226415096</c:v>
                </c:pt>
                <c:pt idx="30">
                  <c:v>5.943396226415203</c:v>
                </c:pt>
                <c:pt idx="31">
                  <c:v>5.443396226415231</c:v>
                </c:pt>
                <c:pt idx="32">
                  <c:v>3.94339622641521</c:v>
                </c:pt>
                <c:pt idx="33">
                  <c:v>2.9433962264151603</c:v>
                </c:pt>
                <c:pt idx="34">
                  <c:v>1.4433962264152456</c:v>
                </c:pt>
                <c:pt idx="35">
                  <c:v>-1.0566037735848255</c:v>
                </c:pt>
                <c:pt idx="36">
                  <c:v>-3.0566037735848184</c:v>
                </c:pt>
                <c:pt idx="37">
                  <c:v>-5.556603773584783</c:v>
                </c:pt>
                <c:pt idx="38">
                  <c:v>-8.056603773584854</c:v>
                </c:pt>
                <c:pt idx="39">
                  <c:v>-10.556603773584818</c:v>
                </c:pt>
                <c:pt idx="40">
                  <c:v>-12.556603773584918</c:v>
                </c:pt>
                <c:pt idx="41">
                  <c:v>-14.556603773584804</c:v>
                </c:pt>
                <c:pt idx="42">
                  <c:v>-16.056603773584825</c:v>
                </c:pt>
                <c:pt idx="43">
                  <c:v>-17.05660377358477</c:v>
                </c:pt>
                <c:pt idx="44">
                  <c:v>-16.556603773584797</c:v>
                </c:pt>
                <c:pt idx="45">
                  <c:v>-16.056603773584825</c:v>
                </c:pt>
                <c:pt idx="46">
                  <c:v>-15.056603773584776</c:v>
                </c:pt>
                <c:pt idx="47">
                  <c:v>-13.056603773584783</c:v>
                </c:pt>
                <c:pt idx="48">
                  <c:v>-10.556603773584712</c:v>
                </c:pt>
                <c:pt idx="49">
                  <c:v>-7.556603773584776</c:v>
                </c:pt>
                <c:pt idx="50">
                  <c:v>-4.556603773584733</c:v>
                </c:pt>
                <c:pt idx="51">
                  <c:v>-1.056603773584719</c:v>
                </c:pt>
                <c:pt idx="52">
                  <c:v>2.9433962264151603</c:v>
                </c:pt>
              </c:numCache>
            </c:numRef>
          </c:xVal>
          <c:yVal>
            <c:numRef>
              <c:f>Lösungen!$H$2:$H$58</c:f>
              <c:numCache>
                <c:ptCount val="57"/>
                <c:pt idx="0">
                  <c:v>16.2972377855634</c:v>
                </c:pt>
                <c:pt idx="1">
                  <c:v>17.024768637478047</c:v>
                </c:pt>
                <c:pt idx="2">
                  <c:v>18.070127774626393</c:v>
                </c:pt>
                <c:pt idx="3">
                  <c:v>19.45905092956725</c:v>
                </c:pt>
                <c:pt idx="4">
                  <c:v>21.140900283636878</c:v>
                </c:pt>
                <c:pt idx="5">
                  <c:v>23.054562236403456</c:v>
                </c:pt>
                <c:pt idx="6">
                  <c:v>25.21262689497589</c:v>
                </c:pt>
                <c:pt idx="7">
                  <c:v>27.533273749224136</c:v>
                </c:pt>
                <c:pt idx="8">
                  <c:v>30.012203894252274</c:v>
                </c:pt>
                <c:pt idx="9">
                  <c:v>32.545650448233204</c:v>
                </c:pt>
                <c:pt idx="10">
                  <c:v>35.11594585952878</c:v>
                </c:pt>
                <c:pt idx="11">
                  <c:v>37.8001945201022</c:v>
                </c:pt>
                <c:pt idx="12">
                  <c:v>40.48211003085209</c:v>
                </c:pt>
                <c:pt idx="13">
                  <c:v>43.04581292162706</c:v>
                </c:pt>
                <c:pt idx="14">
                  <c:v>45.56861943275012</c:v>
                </c:pt>
                <c:pt idx="15">
                  <c:v>48.123149033029094</c:v>
                </c:pt>
                <c:pt idx="16">
                  <c:v>50.33690801782537</c:v>
                </c:pt>
                <c:pt idx="17">
                  <c:v>52.56010768023937</c:v>
                </c:pt>
                <c:pt idx="18">
                  <c:v>54.53205020226617</c:v>
                </c:pt>
                <c:pt idx="19">
                  <c:v>56.26627662050955</c:v>
                </c:pt>
                <c:pt idx="20">
                  <c:v>57.778488785060134</c:v>
                </c:pt>
                <c:pt idx="21">
                  <c:v>59.01389292502512</c:v>
                </c:pt>
                <c:pt idx="22">
                  <c:v>59.99599125588339</c:v>
                </c:pt>
                <c:pt idx="23">
                  <c:v>60.67770002057168</c:v>
                </c:pt>
                <c:pt idx="24">
                  <c:v>61.012323211776966</c:v>
                </c:pt>
                <c:pt idx="25">
                  <c:v>61.012323211776966</c:v>
                </c:pt>
                <c:pt idx="26">
                  <c:v>60.67770002057168</c:v>
                </c:pt>
                <c:pt idx="27">
                  <c:v>60.064907410122466</c:v>
                </c:pt>
                <c:pt idx="28">
                  <c:v>59.15615844253598</c:v>
                </c:pt>
                <c:pt idx="29">
                  <c:v>57.92624111534497</c:v>
                </c:pt>
                <c:pt idx="30">
                  <c:v>56.42030250771387</c:v>
                </c:pt>
                <c:pt idx="31">
                  <c:v>54.61243789898165</c:v>
                </c:pt>
                <c:pt idx="32">
                  <c:v>52.72748492302257</c:v>
                </c:pt>
                <c:pt idx="33">
                  <c:v>50.51092292251476</c:v>
                </c:pt>
                <c:pt idx="34">
                  <c:v>48.302747835039206</c:v>
                </c:pt>
                <c:pt idx="35">
                  <c:v>45.8456382491197</c:v>
                </c:pt>
                <c:pt idx="36">
                  <c:v>43.42257827534248</c:v>
                </c:pt>
                <c:pt idx="37">
                  <c:v>40.86378365372581</c:v>
                </c:pt>
                <c:pt idx="38">
                  <c:v>38.27990707637707</c:v>
                </c:pt>
                <c:pt idx="39">
                  <c:v>35.69024645552356</c:v>
                </c:pt>
                <c:pt idx="40">
                  <c:v>33.01940011866924</c:v>
                </c:pt>
                <c:pt idx="41">
                  <c:v>30.571079586388684</c:v>
                </c:pt>
                <c:pt idx="42">
                  <c:v>28.078587002217446</c:v>
                </c:pt>
                <c:pt idx="43">
                  <c:v>25.74167191790744</c:v>
                </c:pt>
                <c:pt idx="44">
                  <c:v>23.565395558553398</c:v>
                </c:pt>
                <c:pt idx="45">
                  <c:v>21.633106167353546</c:v>
                </c:pt>
                <c:pt idx="46">
                  <c:v>19.853602732257478</c:v>
                </c:pt>
                <c:pt idx="47">
                  <c:v>18.45093495747978</c:v>
                </c:pt>
                <c:pt idx="48">
                  <c:v>17.320272815852846</c:v>
                </c:pt>
                <c:pt idx="49">
                  <c:v>16.441453503242613</c:v>
                </c:pt>
                <c:pt idx="50">
                  <c:v>16.010753498528818</c:v>
                </c:pt>
                <c:pt idx="51">
                  <c:v>15.93953920037264</c:v>
                </c:pt>
                <c:pt idx="52">
                  <c:v>16.22537302763363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Zeitgl. in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</c:val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hkulm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4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I7" sqref="I7"/>
    </sheetView>
  </sheetViews>
  <sheetFormatPr defaultColWidth="11.421875" defaultRowHeight="12.75"/>
  <cols>
    <col min="2" max="2" width="16.7109375" style="0" customWidth="1"/>
    <col min="3" max="3" width="14.7109375" style="0" customWidth="1"/>
    <col min="4" max="4" width="16.140625" style="0" customWidth="1"/>
  </cols>
  <sheetData>
    <row r="1" spans="1:6" ht="15.75">
      <c r="A1" s="13" t="s">
        <v>15</v>
      </c>
      <c r="B1" s="13"/>
      <c r="C1" s="13"/>
      <c r="D1" s="13"/>
      <c r="E1" s="13"/>
      <c r="F1" s="13"/>
    </row>
    <row r="2" spans="1:6" ht="12.75">
      <c r="A2" s="14" t="s">
        <v>16</v>
      </c>
      <c r="B2" s="14"/>
      <c r="C2" s="14"/>
      <c r="D2" s="14"/>
      <c r="E2" s="14"/>
      <c r="F2" s="14"/>
    </row>
    <row r="3" spans="1:6" ht="12.75">
      <c r="A3" s="15" t="s">
        <v>17</v>
      </c>
      <c r="B3" s="15"/>
      <c r="C3" s="15"/>
      <c r="D3" s="15"/>
      <c r="E3" s="15"/>
      <c r="F3" s="15"/>
    </row>
    <row r="4" spans="1:6" ht="12.75">
      <c r="A4" s="9"/>
      <c r="B4" s="9"/>
      <c r="C4" s="9"/>
      <c r="D4" s="9"/>
      <c r="E4" s="9"/>
      <c r="F4" s="9"/>
    </row>
    <row r="5" spans="2:4" ht="12.75">
      <c r="B5" s="4" t="s">
        <v>0</v>
      </c>
      <c r="C5" s="4" t="s">
        <v>1</v>
      </c>
      <c r="D5" s="4" t="s">
        <v>2</v>
      </c>
    </row>
    <row r="6" spans="2:8" ht="12.75">
      <c r="B6" s="1">
        <v>35065</v>
      </c>
      <c r="C6" s="5">
        <v>0.3520833333333333</v>
      </c>
      <c r="D6" s="5">
        <v>0.6833333333333332</v>
      </c>
      <c r="E6" s="12" t="s">
        <v>23</v>
      </c>
      <c r="F6" s="12"/>
      <c r="G6" s="12"/>
      <c r="H6" s="12"/>
    </row>
    <row r="7" spans="2:9" ht="12.75">
      <c r="B7" s="1">
        <v>35072</v>
      </c>
      <c r="C7" s="5">
        <v>0.3506944444444444</v>
      </c>
      <c r="D7" s="5">
        <v>0.688888888888889</v>
      </c>
      <c r="E7" s="12" t="s">
        <v>21</v>
      </c>
      <c r="F7" s="12"/>
      <c r="G7" s="12"/>
      <c r="H7" s="12"/>
      <c r="I7" s="10">
        <v>23.5</v>
      </c>
    </row>
    <row r="8" spans="2:8" ht="12.75">
      <c r="B8" s="1">
        <v>35079</v>
      </c>
      <c r="C8" s="5">
        <v>0.34791666666666665</v>
      </c>
      <c r="D8" s="5">
        <v>0.6958333333333333</v>
      </c>
      <c r="E8" s="12" t="s">
        <v>22</v>
      </c>
      <c r="F8" s="12"/>
      <c r="G8" s="12"/>
      <c r="H8" s="12"/>
    </row>
    <row r="9" spans="2:7" ht="12.75">
      <c r="B9" s="1">
        <v>35086</v>
      </c>
      <c r="C9" s="5">
        <v>0.3430555555555555</v>
      </c>
      <c r="D9" s="5">
        <v>0.7034722222222222</v>
      </c>
      <c r="E9" s="3"/>
      <c r="F9" s="3"/>
      <c r="G9" s="3"/>
    </row>
    <row r="10" spans="2:7" ht="12.75">
      <c r="B10" s="1">
        <v>35093</v>
      </c>
      <c r="C10" s="5">
        <v>0.3368055555555556</v>
      </c>
      <c r="D10" s="5">
        <v>0.7118055555555555</v>
      </c>
      <c r="E10" s="3"/>
      <c r="F10" s="3"/>
      <c r="G10" s="3"/>
    </row>
    <row r="11" spans="2:7" ht="12.75">
      <c r="B11" s="1">
        <v>35100</v>
      </c>
      <c r="C11" s="5">
        <v>0.3298611111111111</v>
      </c>
      <c r="D11" s="5">
        <v>0.7208333333333333</v>
      </c>
      <c r="E11" s="3"/>
      <c r="F11" s="3"/>
      <c r="G11" s="3"/>
    </row>
    <row r="12" spans="2:7" ht="12.75">
      <c r="B12" s="1">
        <v>35107</v>
      </c>
      <c r="C12" s="5">
        <v>0.3215277777777778</v>
      </c>
      <c r="D12" s="5">
        <v>0.7298611111111111</v>
      </c>
      <c r="E12" s="3"/>
      <c r="F12" s="3"/>
      <c r="G12" s="3"/>
    </row>
    <row r="13" spans="2:7" ht="12.75">
      <c r="B13" s="1">
        <v>35114</v>
      </c>
      <c r="C13" s="5">
        <v>0.31180555555555556</v>
      </c>
      <c r="D13" s="5">
        <v>0.7381944444444444</v>
      </c>
      <c r="E13" s="3"/>
      <c r="F13" s="3"/>
      <c r="G13" s="3"/>
    </row>
    <row r="14" spans="2:7" ht="12.75">
      <c r="B14" s="1">
        <v>35121</v>
      </c>
      <c r="C14" s="5">
        <v>0.3020833333333333</v>
      </c>
      <c r="D14" s="5">
        <v>0.7472222222222222</v>
      </c>
      <c r="E14" s="3"/>
      <c r="F14" s="3"/>
      <c r="G14" s="3"/>
    </row>
    <row r="15" spans="2:7" ht="12.75">
      <c r="B15" s="1">
        <v>35128</v>
      </c>
      <c r="C15" s="5">
        <v>0.2916666666666667</v>
      </c>
      <c r="D15" s="5">
        <v>0.7555555555555555</v>
      </c>
      <c r="E15" s="3"/>
      <c r="F15" s="3"/>
      <c r="G15" s="3"/>
    </row>
    <row r="16" spans="2:7" ht="12.75">
      <c r="B16" s="1">
        <v>35135</v>
      </c>
      <c r="C16" s="5">
        <v>0.28125</v>
      </c>
      <c r="D16" s="5">
        <v>0.7638888888888888</v>
      </c>
      <c r="E16" s="3"/>
      <c r="F16" s="3"/>
      <c r="G16" s="3"/>
    </row>
    <row r="17" spans="2:7" ht="12.75">
      <c r="B17" s="1">
        <v>35142</v>
      </c>
      <c r="C17" s="5">
        <v>0.2701388888888889</v>
      </c>
      <c r="D17" s="5">
        <v>0.7722222222222223</v>
      </c>
      <c r="E17" s="3"/>
      <c r="F17" s="3"/>
      <c r="G17" s="3"/>
    </row>
    <row r="18" spans="2:7" ht="12.75">
      <c r="B18" s="1">
        <v>35149</v>
      </c>
      <c r="C18" s="5">
        <v>0.2590277777777778</v>
      </c>
      <c r="D18" s="5">
        <v>0.7805555555555556</v>
      </c>
      <c r="E18" s="3"/>
      <c r="F18" s="3"/>
      <c r="G18" s="3"/>
    </row>
    <row r="19" spans="2:7" ht="12.75">
      <c r="B19" s="1">
        <v>35156</v>
      </c>
      <c r="C19" s="5">
        <v>0.24791666666666667</v>
      </c>
      <c r="D19" s="5">
        <v>0.7881944444444445</v>
      </c>
      <c r="E19" s="3"/>
      <c r="F19" s="3"/>
      <c r="G19" s="3"/>
    </row>
    <row r="20" spans="2:7" ht="12.75">
      <c r="B20" s="1">
        <v>35163</v>
      </c>
      <c r="C20" s="5">
        <v>0.2375</v>
      </c>
      <c r="D20" s="5">
        <v>0.7965277777777778</v>
      </c>
      <c r="E20" s="3"/>
      <c r="F20" s="3"/>
      <c r="G20" s="3"/>
    </row>
    <row r="21" spans="2:7" ht="12.75">
      <c r="B21" s="1">
        <v>35170</v>
      </c>
      <c r="C21" s="5">
        <v>0.2263888888888889</v>
      </c>
      <c r="D21" s="5">
        <v>0.8048611111111111</v>
      </c>
      <c r="E21" s="3"/>
      <c r="F21" s="3"/>
      <c r="G21" s="3"/>
    </row>
    <row r="22" spans="2:7" ht="12.75">
      <c r="B22" s="1">
        <v>35177</v>
      </c>
      <c r="C22" s="5">
        <v>0.21666666666666667</v>
      </c>
      <c r="D22" s="5">
        <v>0.8125</v>
      </c>
      <c r="E22" s="3"/>
      <c r="F22" s="3"/>
      <c r="G22" s="3"/>
    </row>
    <row r="23" spans="2:7" ht="12.75">
      <c r="B23" s="1">
        <v>35184</v>
      </c>
      <c r="C23" s="5">
        <v>0.20694444444444446</v>
      </c>
      <c r="D23" s="5">
        <v>0.8208333333333333</v>
      </c>
      <c r="E23" s="3"/>
      <c r="F23" s="3"/>
      <c r="G23" s="3"/>
    </row>
    <row r="24" spans="2:7" ht="12.75">
      <c r="B24" s="1">
        <v>35191</v>
      </c>
      <c r="C24" s="5">
        <v>0.19791666666666666</v>
      </c>
      <c r="D24" s="5">
        <v>0.8284722222222222</v>
      </c>
      <c r="E24" s="3"/>
      <c r="F24" s="3"/>
      <c r="G24" s="3"/>
    </row>
    <row r="25" spans="2:7" ht="12.75">
      <c r="B25" s="1">
        <v>35198</v>
      </c>
      <c r="C25" s="5">
        <v>0.19027777777777777</v>
      </c>
      <c r="D25" s="5">
        <v>0.8361111111111111</v>
      </c>
      <c r="E25" s="3"/>
      <c r="F25" s="3"/>
      <c r="G25" s="3"/>
    </row>
    <row r="26" spans="2:7" ht="12.75">
      <c r="B26" s="1">
        <v>35205</v>
      </c>
      <c r="C26" s="5">
        <v>0.18333333333333335</v>
      </c>
      <c r="D26" s="5">
        <v>0.8430555555555556</v>
      </c>
      <c r="E26" s="3"/>
      <c r="F26" s="3"/>
      <c r="G26" s="3"/>
    </row>
    <row r="27" spans="2:7" ht="12.75">
      <c r="B27" s="1">
        <v>35212</v>
      </c>
      <c r="C27" s="5">
        <v>0.17777777777777778</v>
      </c>
      <c r="D27" s="5">
        <v>0.8493055555555555</v>
      </c>
      <c r="E27" s="3"/>
      <c r="F27" s="3"/>
      <c r="G27" s="3"/>
    </row>
    <row r="28" spans="2:7" ht="12.75">
      <c r="B28" s="1">
        <v>35219</v>
      </c>
      <c r="C28" s="5">
        <v>0.17361111111111113</v>
      </c>
      <c r="D28" s="5">
        <v>0.8548611111111111</v>
      </c>
      <c r="E28" s="3"/>
      <c r="F28" s="3"/>
      <c r="G28" s="3"/>
    </row>
    <row r="29" spans="2:7" ht="12.75">
      <c r="B29" s="1">
        <v>35226</v>
      </c>
      <c r="C29" s="5">
        <v>0.1708333333333333</v>
      </c>
      <c r="D29" s="5">
        <v>0.8590277777777778</v>
      </c>
      <c r="E29" s="3"/>
      <c r="F29" s="3"/>
      <c r="G29" s="3"/>
    </row>
    <row r="30" spans="2:7" ht="12.75">
      <c r="B30" s="1">
        <v>35233</v>
      </c>
      <c r="C30" s="5">
        <v>0.17013888888888887</v>
      </c>
      <c r="D30" s="5">
        <v>0.8618055555555556</v>
      </c>
      <c r="E30" s="3"/>
      <c r="F30" s="3"/>
      <c r="G30" s="3"/>
    </row>
    <row r="31" spans="2:7" ht="12.75">
      <c r="B31" s="1">
        <v>35240</v>
      </c>
      <c r="C31" s="5">
        <v>0.1708333333333333</v>
      </c>
      <c r="D31" s="5">
        <v>0.8625</v>
      </c>
      <c r="E31" s="3"/>
      <c r="F31" s="3"/>
      <c r="G31" s="3"/>
    </row>
    <row r="32" spans="2:7" ht="12.75">
      <c r="B32" s="1">
        <v>35247</v>
      </c>
      <c r="C32" s="5">
        <v>0.17361111111111113</v>
      </c>
      <c r="D32" s="5">
        <v>0.8618055555555556</v>
      </c>
      <c r="E32" s="3"/>
      <c r="F32" s="3"/>
      <c r="G32" s="3"/>
    </row>
    <row r="33" spans="2:7" ht="12.75">
      <c r="B33" s="1">
        <v>35254</v>
      </c>
      <c r="C33" s="5">
        <v>0.17777777777777778</v>
      </c>
      <c r="D33" s="5">
        <v>0.8597222222222222</v>
      </c>
      <c r="E33" s="3"/>
      <c r="F33" s="3"/>
      <c r="G33" s="3"/>
    </row>
    <row r="34" spans="2:7" ht="12.75">
      <c r="B34" s="1">
        <v>35261</v>
      </c>
      <c r="C34" s="5">
        <v>0.1826388888888889</v>
      </c>
      <c r="D34" s="5">
        <v>0.8555555555555556</v>
      </c>
      <c r="E34" s="3"/>
      <c r="F34" s="3"/>
      <c r="G34" s="3"/>
    </row>
    <row r="35" spans="2:7" ht="12.75">
      <c r="B35" s="1">
        <v>35268</v>
      </c>
      <c r="C35" s="5">
        <v>0.18888888888888888</v>
      </c>
      <c r="D35" s="5">
        <v>0.85</v>
      </c>
      <c r="E35" s="3"/>
      <c r="F35" s="3"/>
      <c r="G35" s="3"/>
    </row>
    <row r="36" spans="2:7" ht="12.75">
      <c r="B36" s="1">
        <v>35275</v>
      </c>
      <c r="C36" s="5">
        <v>0.19583333333333333</v>
      </c>
      <c r="D36" s="5">
        <v>0.8430555555555556</v>
      </c>
      <c r="E36" s="3"/>
      <c r="F36" s="3"/>
      <c r="G36" s="3"/>
    </row>
    <row r="37" spans="2:7" ht="12.75">
      <c r="B37" s="1">
        <v>35282</v>
      </c>
      <c r="C37" s="5">
        <v>0.2034722222222222</v>
      </c>
      <c r="D37" s="5">
        <v>0.8347222222222223</v>
      </c>
      <c r="E37" s="3"/>
      <c r="F37" s="3"/>
      <c r="G37" s="3"/>
    </row>
    <row r="38" spans="2:7" ht="12.75">
      <c r="B38" s="1">
        <v>35289</v>
      </c>
      <c r="C38" s="5">
        <v>0.21041666666666667</v>
      </c>
      <c r="D38" s="5">
        <v>0.8256944444444444</v>
      </c>
      <c r="E38" s="3"/>
      <c r="F38" s="3"/>
      <c r="G38" s="3"/>
    </row>
    <row r="39" spans="2:7" ht="12.75">
      <c r="B39" s="1">
        <v>35296</v>
      </c>
      <c r="C39" s="5">
        <v>0.21875</v>
      </c>
      <c r="D39" s="5">
        <v>0.8159722222222222</v>
      </c>
      <c r="E39" s="3"/>
      <c r="F39" s="3"/>
      <c r="G39" s="3"/>
    </row>
    <row r="40" spans="2:7" ht="12.75">
      <c r="B40" s="1">
        <v>35303</v>
      </c>
      <c r="C40" s="5">
        <v>0.2263888888888889</v>
      </c>
      <c r="D40" s="5">
        <v>0.80625</v>
      </c>
      <c r="E40" s="3"/>
      <c r="F40" s="3"/>
      <c r="G40" s="3"/>
    </row>
    <row r="41" spans="2:7" ht="12.75">
      <c r="B41" s="1">
        <v>35310</v>
      </c>
      <c r="C41" s="5">
        <v>0.2340277777777778</v>
      </c>
      <c r="D41" s="5">
        <v>0.7951388888888888</v>
      </c>
      <c r="E41" s="3"/>
      <c r="F41" s="3"/>
      <c r="G41" s="3"/>
    </row>
    <row r="42" spans="2:7" ht="12.75">
      <c r="B42" s="1">
        <v>35317</v>
      </c>
      <c r="C42" s="5">
        <v>0.24166666666666667</v>
      </c>
      <c r="D42" s="5">
        <v>0.7847222222222222</v>
      </c>
      <c r="E42" s="3"/>
      <c r="F42" s="3"/>
      <c r="G42" s="3"/>
    </row>
    <row r="43" spans="2:7" ht="12.75">
      <c r="B43" s="1">
        <v>35324</v>
      </c>
      <c r="C43" s="5">
        <v>0.24930555555555556</v>
      </c>
      <c r="D43" s="5">
        <v>0.7736111111111111</v>
      </c>
      <c r="E43" s="3"/>
      <c r="F43" s="3"/>
      <c r="G43" s="3"/>
    </row>
    <row r="44" spans="2:7" ht="12.75">
      <c r="B44" s="1">
        <v>35331</v>
      </c>
      <c r="C44" s="5">
        <v>0.2569444444444445</v>
      </c>
      <c r="D44" s="5">
        <v>0.7625</v>
      </c>
      <c r="E44" s="3"/>
      <c r="F44" s="3"/>
      <c r="G44" s="3"/>
    </row>
    <row r="45" spans="2:7" ht="12.75">
      <c r="B45" s="1">
        <v>35338</v>
      </c>
      <c r="C45" s="5">
        <v>0.26458333333333334</v>
      </c>
      <c r="D45" s="5">
        <v>0.751388888888889</v>
      </c>
      <c r="E45" s="3"/>
      <c r="F45" s="3"/>
      <c r="G45" s="3"/>
    </row>
    <row r="46" spans="2:7" ht="12.75">
      <c r="B46" s="1">
        <v>35345</v>
      </c>
      <c r="C46" s="5">
        <v>0.27291666666666664</v>
      </c>
      <c r="D46" s="5">
        <v>0.7402777777777777</v>
      </c>
      <c r="E46" s="3"/>
      <c r="F46" s="3"/>
      <c r="G46" s="3"/>
    </row>
    <row r="47" spans="2:7" ht="12.75">
      <c r="B47" s="1">
        <v>35352</v>
      </c>
      <c r="C47" s="5">
        <v>0.28055555555555556</v>
      </c>
      <c r="D47" s="5">
        <v>0.7298611111111111</v>
      </c>
      <c r="E47" s="3"/>
      <c r="F47" s="3"/>
      <c r="G47" s="3"/>
    </row>
    <row r="48" spans="2:7" ht="12.75">
      <c r="B48" s="1">
        <v>35359</v>
      </c>
      <c r="C48" s="5">
        <v>0.2888888888888889</v>
      </c>
      <c r="D48" s="5">
        <v>0.7194444444444444</v>
      </c>
      <c r="E48" s="3"/>
      <c r="F48" s="3"/>
      <c r="G48" s="3"/>
    </row>
    <row r="49" spans="2:7" ht="12.75">
      <c r="B49" s="1">
        <v>35366</v>
      </c>
      <c r="C49" s="5">
        <v>0.2972222222222222</v>
      </c>
      <c r="D49" s="5">
        <v>0.7097222222222223</v>
      </c>
      <c r="E49" s="3"/>
      <c r="F49" s="3"/>
      <c r="G49" s="3"/>
    </row>
    <row r="50" spans="2:7" ht="12.75">
      <c r="B50" s="1">
        <v>35373</v>
      </c>
      <c r="C50" s="5">
        <v>0.30625</v>
      </c>
      <c r="D50" s="5">
        <v>0.7013888888888888</v>
      </c>
      <c r="E50" s="3"/>
      <c r="F50" s="3"/>
      <c r="G50" s="3"/>
    </row>
    <row r="51" spans="2:7" ht="12.75">
      <c r="B51" s="1">
        <v>35380</v>
      </c>
      <c r="C51" s="5">
        <v>0.3145833333333333</v>
      </c>
      <c r="D51" s="5">
        <v>0.69375</v>
      </c>
      <c r="E51" s="3"/>
      <c r="F51" s="3"/>
      <c r="G51" s="3"/>
    </row>
    <row r="52" spans="2:7" ht="12.75">
      <c r="B52" s="1">
        <v>35387</v>
      </c>
      <c r="C52" s="5">
        <v>0.3229166666666667</v>
      </c>
      <c r="D52" s="5">
        <v>0.6868055555555556</v>
      </c>
      <c r="E52" s="3"/>
      <c r="F52" s="3"/>
      <c r="G52" s="3"/>
    </row>
    <row r="53" spans="2:7" ht="12.75">
      <c r="B53" s="1">
        <v>35394</v>
      </c>
      <c r="C53" s="5">
        <v>0.33055555555555555</v>
      </c>
      <c r="D53" s="5">
        <v>0.6819444444444445</v>
      </c>
      <c r="E53" s="3"/>
      <c r="F53" s="3"/>
      <c r="G53" s="3"/>
    </row>
    <row r="54" spans="2:7" ht="12.75">
      <c r="B54" s="1">
        <v>35401</v>
      </c>
      <c r="C54" s="5">
        <v>0.3375</v>
      </c>
      <c r="D54" s="5">
        <v>0.6784722222222223</v>
      </c>
      <c r="E54" s="3"/>
      <c r="F54" s="3"/>
      <c r="G54" s="3"/>
    </row>
    <row r="55" spans="2:7" ht="12.75">
      <c r="B55" s="1">
        <v>35408</v>
      </c>
      <c r="C55" s="5">
        <v>0.34375</v>
      </c>
      <c r="D55" s="5">
        <v>0.6763888888888889</v>
      </c>
      <c r="E55" s="3"/>
      <c r="F55" s="3"/>
      <c r="G55" s="3"/>
    </row>
    <row r="56" spans="2:7" ht="12.75">
      <c r="B56" s="1">
        <v>35415</v>
      </c>
      <c r="C56" s="5">
        <v>0.34791666666666665</v>
      </c>
      <c r="D56" s="5">
        <v>0.6763888888888889</v>
      </c>
      <c r="E56" s="3"/>
      <c r="F56" s="3"/>
      <c r="G56" s="3"/>
    </row>
    <row r="57" spans="2:7" ht="12.75">
      <c r="B57" s="1">
        <v>35422</v>
      </c>
      <c r="C57" s="5">
        <v>0.3506944444444444</v>
      </c>
      <c r="D57" s="5">
        <v>0.6784722222222223</v>
      </c>
      <c r="E57" s="3"/>
      <c r="F57" s="3"/>
      <c r="G57" s="3"/>
    </row>
    <row r="58" spans="2:7" ht="12.75">
      <c r="B58" s="1">
        <v>35429</v>
      </c>
      <c r="C58" s="5">
        <v>0.3520833333333333</v>
      </c>
      <c r="D58" s="5">
        <v>0.6826388888888889</v>
      </c>
      <c r="E58" s="3"/>
      <c r="F58" s="3"/>
      <c r="G58" s="3"/>
    </row>
  </sheetData>
  <mergeCells count="6">
    <mergeCell ref="E7:H7"/>
    <mergeCell ref="E8:H8"/>
    <mergeCell ref="A1:F1"/>
    <mergeCell ref="A2:F2"/>
    <mergeCell ref="A3:F3"/>
    <mergeCell ref="E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I1" activeCellId="1" sqref="A1:A16384 I1:I16384"/>
    </sheetView>
  </sheetViews>
  <sheetFormatPr defaultColWidth="11.421875" defaultRowHeight="12.75"/>
  <cols>
    <col min="1" max="1" width="17.00390625" style="1" customWidth="1"/>
    <col min="2" max="2" width="16.57421875" style="2" customWidth="1"/>
    <col min="3" max="3" width="16.8515625" style="0" customWidth="1"/>
    <col min="4" max="4" width="19.421875" style="0" customWidth="1"/>
    <col min="5" max="5" width="17.140625" style="0" customWidth="1"/>
    <col min="6" max="6" width="22.140625" style="0" customWidth="1"/>
    <col min="7" max="7" width="22.8515625" style="0" customWidth="1"/>
    <col min="8" max="8" width="14.00390625" style="0" customWidth="1"/>
    <col min="9" max="9" width="13.140625" style="0" customWidth="1"/>
  </cols>
  <sheetData>
    <row r="1" spans="1:9" ht="12.75">
      <c r="A1" s="4" t="s">
        <v>3</v>
      </c>
      <c r="B1" s="4" t="s">
        <v>4</v>
      </c>
      <c r="C1" s="4" t="s">
        <v>20</v>
      </c>
      <c r="D1" s="4" t="s">
        <v>24</v>
      </c>
      <c r="E1" s="4" t="s">
        <v>5</v>
      </c>
      <c r="F1" s="4" t="s">
        <v>6</v>
      </c>
      <c r="G1" s="4" t="s">
        <v>19</v>
      </c>
      <c r="H1" s="4" t="s">
        <v>11</v>
      </c>
      <c r="I1" s="4" t="s">
        <v>18</v>
      </c>
    </row>
    <row r="2" spans="1:9" ht="12.75">
      <c r="A2" s="3">
        <f>'SONNE 1996'!B6-'SONNE 1996'!$B$6+1</f>
        <v>1</v>
      </c>
      <c r="B2" s="6">
        <f>'SONNE 1996'!C6*24</f>
        <v>8.45</v>
      </c>
      <c r="C2" s="6">
        <f>'SONNE 1996'!D6*24</f>
        <v>16.4</v>
      </c>
      <c r="D2" s="6">
        <f>C2-B2</f>
        <v>7.949999999999999</v>
      </c>
      <c r="E2" s="6">
        <f>(B2+C2)/2</f>
        <v>12.424999999999999</v>
      </c>
      <c r="F2" s="7"/>
      <c r="G2" s="7">
        <f>ATAN(COS(D2/2*15/180*PI())/TAN($D$58/180*PI()))/PI()*180</f>
        <v>-21.215085426213566</v>
      </c>
      <c r="H2" s="7">
        <f>(90+$D$58+G2)</f>
        <v>16.2972377855634</v>
      </c>
      <c r="I2" s="7">
        <f>-(E2-$E$57*24)*60</f>
        <v>-3.4433962264150253</v>
      </c>
    </row>
    <row r="3" spans="1:10" ht="12.75">
      <c r="A3" s="3">
        <f>'SONNE 1996'!B7-'SONNE 1996'!$B$6+1</f>
        <v>8</v>
      </c>
      <c r="B3" s="6">
        <f>'SONNE 1996'!C7*24</f>
        <v>8.416666666666666</v>
      </c>
      <c r="C3" s="6">
        <f>'SONNE 1996'!D7*24</f>
        <v>16.533333333333335</v>
      </c>
      <c r="D3" s="6">
        <f aca="true" t="shared" si="0" ref="D3:D54">C3-B3</f>
        <v>8.116666666666669</v>
      </c>
      <c r="E3" s="6">
        <f aca="true" t="shared" si="1" ref="E3:E54">(B3+C3)/2</f>
        <v>12.475000000000001</v>
      </c>
      <c r="F3" s="7">
        <f>(E3-E2)/7*60*60</f>
        <v>25.714285714286994</v>
      </c>
      <c r="G3" s="7">
        <f aca="true" t="shared" si="2" ref="G3:G54">ATAN(COS(D3/2*15/180*PI())/TAN($D$58/180*PI()))/PI()*180</f>
        <v>-20.48755457429892</v>
      </c>
      <c r="H3" s="7">
        <f aca="true" t="shared" si="3" ref="H3:H54">(90+$D$58+G3)</f>
        <v>17.024768637478047</v>
      </c>
      <c r="I3" s="7">
        <f aca="true" t="shared" si="4" ref="I3:I54">-(E3-$E$57*24)*60</f>
        <v>-6.4433962264151745</v>
      </c>
      <c r="J3" s="1"/>
    </row>
    <row r="4" spans="1:9" ht="12.75">
      <c r="A4" s="3">
        <f>'SONNE 1996'!B8-'SONNE 1996'!$B$6+1</f>
        <v>15</v>
      </c>
      <c r="B4" s="6">
        <f>'SONNE 1996'!C8*24</f>
        <v>8.35</v>
      </c>
      <c r="C4" s="6">
        <f>'SONNE 1996'!D8*24</f>
        <v>16.7</v>
      </c>
      <c r="D4" s="6">
        <f t="shared" si="0"/>
        <v>8.35</v>
      </c>
      <c r="E4" s="6">
        <f t="shared" si="1"/>
        <v>12.524999999999999</v>
      </c>
      <c r="F4" s="7">
        <f aca="true" t="shared" si="5" ref="F4:F54">(E4-E3)/7*60*60</f>
        <v>25.71428571428425</v>
      </c>
      <c r="G4" s="7">
        <f t="shared" si="2"/>
        <v>-19.442195437150573</v>
      </c>
      <c r="H4" s="7">
        <f t="shared" si="3"/>
        <v>18.070127774626393</v>
      </c>
      <c r="I4" s="7">
        <f t="shared" si="4"/>
        <v>-9.443396226415004</v>
      </c>
    </row>
    <row r="5" spans="1:9" ht="12.75">
      <c r="A5" s="3">
        <f>'SONNE 1996'!B9-'SONNE 1996'!$B$6+1</f>
        <v>22</v>
      </c>
      <c r="B5" s="6">
        <f>'SONNE 1996'!C9*24</f>
        <v>8.233333333333333</v>
      </c>
      <c r="C5" s="6">
        <f>'SONNE 1996'!D9*24</f>
        <v>16.883333333333333</v>
      </c>
      <c r="D5" s="6">
        <f t="shared" si="0"/>
        <v>8.65</v>
      </c>
      <c r="E5" s="6">
        <f t="shared" si="1"/>
        <v>12.558333333333334</v>
      </c>
      <c r="F5" s="7">
        <f t="shared" si="5"/>
        <v>17.142857142858</v>
      </c>
      <c r="G5" s="7">
        <f t="shared" si="2"/>
        <v>-18.053272282209715</v>
      </c>
      <c r="H5" s="7">
        <f t="shared" si="3"/>
        <v>19.45905092956725</v>
      </c>
      <c r="I5" s="7">
        <f t="shared" si="4"/>
        <v>-11.443396226415103</v>
      </c>
    </row>
    <row r="6" spans="1:9" ht="12.75">
      <c r="A6" s="3">
        <f>'SONNE 1996'!B10-'SONNE 1996'!$B$6+1</f>
        <v>29</v>
      </c>
      <c r="B6" s="6">
        <f>'SONNE 1996'!C10*24</f>
        <v>8.083333333333334</v>
      </c>
      <c r="C6" s="6">
        <f>'SONNE 1996'!D10*24</f>
        <v>17.083333333333332</v>
      </c>
      <c r="D6" s="6">
        <f t="shared" si="0"/>
        <v>8.999999999999998</v>
      </c>
      <c r="E6" s="6">
        <f t="shared" si="1"/>
        <v>12.583333333333332</v>
      </c>
      <c r="F6" s="7">
        <f t="shared" si="5"/>
        <v>12.857142857142126</v>
      </c>
      <c r="G6" s="7">
        <f t="shared" si="2"/>
        <v>-16.37142292814009</v>
      </c>
      <c r="H6" s="7">
        <f t="shared" si="3"/>
        <v>21.140900283636878</v>
      </c>
      <c r="I6" s="7">
        <f t="shared" si="4"/>
        <v>-12.943396226415018</v>
      </c>
    </row>
    <row r="7" spans="1:9" ht="12.75">
      <c r="A7" s="3">
        <f>'SONNE 1996'!B11-'SONNE 1996'!$B$6+1</f>
        <v>36</v>
      </c>
      <c r="B7" s="6">
        <f>'SONNE 1996'!C11*24</f>
        <v>7.916666666666666</v>
      </c>
      <c r="C7" s="6">
        <f>'SONNE 1996'!D11*24</f>
        <v>17.3</v>
      </c>
      <c r="D7" s="6">
        <f t="shared" si="0"/>
        <v>9.383333333333335</v>
      </c>
      <c r="E7" s="6">
        <f t="shared" si="1"/>
        <v>12.608333333333334</v>
      </c>
      <c r="F7" s="7">
        <f t="shared" si="5"/>
        <v>12.857142857143952</v>
      </c>
      <c r="G7" s="7">
        <f t="shared" si="2"/>
        <v>-14.457760975373509</v>
      </c>
      <c r="H7" s="7">
        <f t="shared" si="3"/>
        <v>23.054562236403456</v>
      </c>
      <c r="I7" s="7">
        <f t="shared" si="4"/>
        <v>-14.443396226415146</v>
      </c>
    </row>
    <row r="8" spans="1:9" ht="12.75">
      <c r="A8" s="3">
        <f>'SONNE 1996'!B12-'SONNE 1996'!$B$6+1</f>
        <v>43</v>
      </c>
      <c r="B8" s="6">
        <f>'SONNE 1996'!C12*24</f>
        <v>7.716666666666667</v>
      </c>
      <c r="C8" s="6">
        <f>'SONNE 1996'!D12*24</f>
        <v>17.516666666666666</v>
      </c>
      <c r="D8" s="6">
        <f t="shared" si="0"/>
        <v>9.799999999999999</v>
      </c>
      <c r="E8" s="6">
        <f t="shared" si="1"/>
        <v>12.616666666666667</v>
      </c>
      <c r="F8" s="7">
        <f t="shared" si="5"/>
        <v>4.285714285714041</v>
      </c>
      <c r="G8" s="7">
        <f t="shared" si="2"/>
        <v>-12.299696316801077</v>
      </c>
      <c r="H8" s="7">
        <f t="shared" si="3"/>
        <v>25.21262689497589</v>
      </c>
      <c r="I8" s="7">
        <f t="shared" si="4"/>
        <v>-14.943396226415118</v>
      </c>
    </row>
    <row r="9" spans="1:9" ht="12.75">
      <c r="A9" s="3">
        <f>'SONNE 1996'!B13-'SONNE 1996'!$B$6+1</f>
        <v>50</v>
      </c>
      <c r="B9" s="6">
        <f>'SONNE 1996'!C13*24</f>
        <v>7.483333333333333</v>
      </c>
      <c r="C9" s="6">
        <f>'SONNE 1996'!D13*24</f>
        <v>17.716666666666665</v>
      </c>
      <c r="D9" s="6">
        <f t="shared" si="0"/>
        <v>10.23333333333333</v>
      </c>
      <c r="E9" s="6">
        <f t="shared" si="1"/>
        <v>12.6</v>
      </c>
      <c r="F9" s="7">
        <f t="shared" si="5"/>
        <v>-8.571428571429</v>
      </c>
      <c r="G9" s="7">
        <f t="shared" si="2"/>
        <v>-9.979049462552828</v>
      </c>
      <c r="H9" s="7">
        <f t="shared" si="3"/>
        <v>27.533273749224136</v>
      </c>
      <c r="I9" s="7">
        <f t="shared" si="4"/>
        <v>-13.943396226415068</v>
      </c>
    </row>
    <row r="10" spans="1:9" ht="12.75">
      <c r="A10" s="3">
        <f>'SONNE 1996'!B14-'SONNE 1996'!$B$6+1</f>
        <v>57</v>
      </c>
      <c r="B10" s="6">
        <f>'SONNE 1996'!C14*24</f>
        <v>7.25</v>
      </c>
      <c r="C10" s="6">
        <f>'SONNE 1996'!D14*24</f>
        <v>17.933333333333334</v>
      </c>
      <c r="D10" s="6">
        <f t="shared" si="0"/>
        <v>10.683333333333334</v>
      </c>
      <c r="E10" s="6">
        <f t="shared" si="1"/>
        <v>12.591666666666667</v>
      </c>
      <c r="F10" s="7">
        <f t="shared" si="5"/>
        <v>-4.285714285714041</v>
      </c>
      <c r="G10" s="7">
        <f t="shared" si="2"/>
        <v>-7.500119317524694</v>
      </c>
      <c r="H10" s="7">
        <f t="shared" si="3"/>
        <v>30.012203894252274</v>
      </c>
      <c r="I10" s="7">
        <f t="shared" si="4"/>
        <v>-13.443396226415096</v>
      </c>
    </row>
    <row r="11" spans="1:9" ht="12.75">
      <c r="A11" s="3">
        <f>'SONNE 1996'!B15-'SONNE 1996'!$B$6+1</f>
        <v>64</v>
      </c>
      <c r="B11" s="6">
        <f>'SONNE 1996'!C15*24</f>
        <v>7</v>
      </c>
      <c r="C11" s="6">
        <f>'SONNE 1996'!D15*24</f>
        <v>18.133333333333333</v>
      </c>
      <c r="D11" s="6">
        <f t="shared" si="0"/>
        <v>11.133333333333333</v>
      </c>
      <c r="E11" s="6">
        <f t="shared" si="1"/>
        <v>12.566666666666666</v>
      </c>
      <c r="F11" s="7">
        <f t="shared" si="5"/>
        <v>-12.857142857143039</v>
      </c>
      <c r="G11" s="7">
        <f t="shared" si="2"/>
        <v>-4.96667276354376</v>
      </c>
      <c r="H11" s="7">
        <f t="shared" si="3"/>
        <v>32.545650448233204</v>
      </c>
      <c r="I11" s="7">
        <f t="shared" si="4"/>
        <v>-11.943396226415075</v>
      </c>
    </row>
    <row r="12" spans="1:9" ht="12.75">
      <c r="A12" s="3">
        <f>'SONNE 1996'!B16-'SONNE 1996'!$B$6+1</f>
        <v>71</v>
      </c>
      <c r="B12" s="6">
        <f>'SONNE 1996'!C16*24</f>
        <v>6.75</v>
      </c>
      <c r="C12" s="6">
        <f>'SONNE 1996'!D16*24</f>
        <v>18.333333333333332</v>
      </c>
      <c r="D12" s="6">
        <f t="shared" si="0"/>
        <v>11.583333333333332</v>
      </c>
      <c r="E12" s="6">
        <f t="shared" si="1"/>
        <v>12.541666666666666</v>
      </c>
      <c r="F12" s="7">
        <f t="shared" si="5"/>
        <v>-12.857142857143039</v>
      </c>
      <c r="G12" s="7">
        <f t="shared" si="2"/>
        <v>-2.396377352248191</v>
      </c>
      <c r="H12" s="7">
        <f t="shared" si="3"/>
        <v>35.11594585952878</v>
      </c>
      <c r="I12" s="7">
        <f t="shared" si="4"/>
        <v>-10.443396226415054</v>
      </c>
    </row>
    <row r="13" spans="1:9" ht="12.75">
      <c r="A13" s="3">
        <f>'SONNE 1996'!B17-'SONNE 1996'!$B$6+1</f>
        <v>78</v>
      </c>
      <c r="B13" s="6">
        <f>'SONNE 1996'!C17*24</f>
        <v>6.4833333333333325</v>
      </c>
      <c r="C13" s="6">
        <f>'SONNE 1996'!D17*24</f>
        <v>18.533333333333335</v>
      </c>
      <c r="D13" s="6">
        <f t="shared" si="0"/>
        <v>12.050000000000002</v>
      </c>
      <c r="E13" s="6">
        <f t="shared" si="1"/>
        <v>12.508333333333333</v>
      </c>
      <c r="F13" s="7">
        <f t="shared" si="5"/>
        <v>-17.142857142857082</v>
      </c>
      <c r="G13" s="7">
        <f t="shared" si="2"/>
        <v>0.2878713083252376</v>
      </c>
      <c r="H13" s="7">
        <f t="shared" si="3"/>
        <v>37.8001945201022</v>
      </c>
      <c r="I13" s="7">
        <f t="shared" si="4"/>
        <v>-8.44339622641506</v>
      </c>
    </row>
    <row r="14" spans="1:9" ht="12.75">
      <c r="A14" s="3">
        <f>'SONNE 1996'!B18-'SONNE 1996'!$B$6+1</f>
        <v>85</v>
      </c>
      <c r="B14" s="6">
        <f>'SONNE 1996'!C18*24</f>
        <v>6.216666666666667</v>
      </c>
      <c r="C14" s="6">
        <f>'SONNE 1996'!D18*24</f>
        <v>18.733333333333334</v>
      </c>
      <c r="D14" s="6">
        <f t="shared" si="0"/>
        <v>12.516666666666667</v>
      </c>
      <c r="E14" s="6">
        <f t="shared" si="1"/>
        <v>12.475000000000001</v>
      </c>
      <c r="F14" s="7">
        <f t="shared" si="5"/>
        <v>-17.142857142856165</v>
      </c>
      <c r="G14" s="7">
        <f t="shared" si="2"/>
        <v>2.969786819075124</v>
      </c>
      <c r="H14" s="7">
        <f t="shared" si="3"/>
        <v>40.48211003085209</v>
      </c>
      <c r="I14" s="7">
        <f t="shared" si="4"/>
        <v>-6.4433962264151745</v>
      </c>
    </row>
    <row r="15" spans="1:9" ht="12.75">
      <c r="A15" s="3">
        <f>'SONNE 1996'!B19-'SONNE 1996'!$B$6+1</f>
        <v>92</v>
      </c>
      <c r="B15" s="6">
        <f>'SONNE 1996'!C19*24</f>
        <v>5.95</v>
      </c>
      <c r="C15" s="6">
        <f>'SONNE 1996'!D19*24</f>
        <v>18.916666666666668</v>
      </c>
      <c r="D15" s="6">
        <f t="shared" si="0"/>
        <v>12.966666666666669</v>
      </c>
      <c r="E15" s="6">
        <f t="shared" si="1"/>
        <v>12.433333333333334</v>
      </c>
      <c r="F15" s="7">
        <f t="shared" si="5"/>
        <v>-21.428571428572035</v>
      </c>
      <c r="G15" s="7">
        <f t="shared" si="2"/>
        <v>5.533489709850093</v>
      </c>
      <c r="H15" s="7">
        <f t="shared" si="3"/>
        <v>43.04581292162706</v>
      </c>
      <c r="I15" s="7">
        <f t="shared" si="4"/>
        <v>-3.9433962264151035</v>
      </c>
    </row>
    <row r="16" spans="1:9" ht="12.75">
      <c r="A16" s="3">
        <f>'SONNE 1996'!B20-'SONNE 1996'!$B$6+1</f>
        <v>99</v>
      </c>
      <c r="B16" s="6">
        <f>'SONNE 1996'!C20*24</f>
        <v>5.699999999999999</v>
      </c>
      <c r="C16" s="6">
        <f>'SONNE 1996'!D20*24</f>
        <v>19.116666666666667</v>
      </c>
      <c r="D16" s="6">
        <f t="shared" si="0"/>
        <v>13.416666666666668</v>
      </c>
      <c r="E16" s="6">
        <f t="shared" si="1"/>
        <v>12.408333333333333</v>
      </c>
      <c r="F16" s="7">
        <f t="shared" si="5"/>
        <v>-12.857142857143039</v>
      </c>
      <c r="G16" s="7">
        <f t="shared" si="2"/>
        <v>8.056296220973154</v>
      </c>
      <c r="H16" s="7">
        <f t="shared" si="3"/>
        <v>45.56861943275012</v>
      </c>
      <c r="I16" s="7">
        <f t="shared" si="4"/>
        <v>-2.443396226415082</v>
      </c>
    </row>
    <row r="17" spans="1:9" ht="12.75">
      <c r="A17" s="3">
        <f>'SONNE 1996'!B21-'SONNE 1996'!$B$6+1</f>
        <v>106</v>
      </c>
      <c r="B17" s="6">
        <f>'SONNE 1996'!C21*24</f>
        <v>5.433333333333334</v>
      </c>
      <c r="C17" s="6">
        <f>'SONNE 1996'!D21*24</f>
        <v>19.316666666666666</v>
      </c>
      <c r="D17" s="6">
        <f t="shared" si="0"/>
        <v>13.883333333333333</v>
      </c>
      <c r="E17" s="6">
        <f t="shared" si="1"/>
        <v>12.375</v>
      </c>
      <c r="F17" s="7">
        <f t="shared" si="5"/>
        <v>-17.142857142857082</v>
      </c>
      <c r="G17" s="7">
        <f t="shared" si="2"/>
        <v>10.610825821252126</v>
      </c>
      <c r="H17" s="7">
        <f t="shared" si="3"/>
        <v>48.123149033029094</v>
      </c>
      <c r="I17" s="7">
        <f t="shared" si="4"/>
        <v>-0.44339622641508925</v>
      </c>
    </row>
    <row r="18" spans="1:9" ht="12.75">
      <c r="A18" s="3">
        <f>'SONNE 1996'!B22-'SONNE 1996'!$B$6+1</f>
        <v>113</v>
      </c>
      <c r="B18" s="6">
        <f>'SONNE 1996'!C22*24</f>
        <v>5.2</v>
      </c>
      <c r="C18" s="6">
        <f>'SONNE 1996'!D22*24</f>
        <v>19.5</v>
      </c>
      <c r="D18" s="6">
        <f t="shared" si="0"/>
        <v>14.3</v>
      </c>
      <c r="E18" s="6">
        <f t="shared" si="1"/>
        <v>12.35</v>
      </c>
      <c r="F18" s="7">
        <f t="shared" si="5"/>
        <v>-12.857142857143039</v>
      </c>
      <c r="G18" s="7">
        <f t="shared" si="2"/>
        <v>12.824584806048405</v>
      </c>
      <c r="H18" s="7">
        <f t="shared" si="3"/>
        <v>50.33690801782537</v>
      </c>
      <c r="I18" s="7">
        <f t="shared" si="4"/>
        <v>1.056603773584932</v>
      </c>
    </row>
    <row r="19" spans="1:9" ht="12.75">
      <c r="A19" s="3">
        <f>'SONNE 1996'!B23-'SONNE 1996'!$B$6+1</f>
        <v>120</v>
      </c>
      <c r="B19" s="6">
        <f>'SONNE 1996'!C23*24</f>
        <v>4.966666666666667</v>
      </c>
      <c r="C19" s="6">
        <f>'SONNE 1996'!D23*24</f>
        <v>19.7</v>
      </c>
      <c r="D19" s="6">
        <f t="shared" si="0"/>
        <v>14.733333333333333</v>
      </c>
      <c r="E19" s="6">
        <f t="shared" si="1"/>
        <v>12.333333333333332</v>
      </c>
      <c r="F19" s="7">
        <f t="shared" si="5"/>
        <v>-8.571428571429</v>
      </c>
      <c r="G19" s="7">
        <f t="shared" si="2"/>
        <v>15.047784468462401</v>
      </c>
      <c r="H19" s="7">
        <f t="shared" si="3"/>
        <v>52.56010768023937</v>
      </c>
      <c r="I19" s="7">
        <f t="shared" si="4"/>
        <v>2.056603773584982</v>
      </c>
    </row>
    <row r="20" spans="1:9" ht="12.75">
      <c r="A20" s="3">
        <f>'SONNE 1996'!B24-'SONNE 1996'!$B$6+1</f>
        <v>127</v>
      </c>
      <c r="B20" s="6">
        <f>'SONNE 1996'!C24*24</f>
        <v>4.75</v>
      </c>
      <c r="C20" s="6">
        <f>'SONNE 1996'!D24*24</f>
        <v>19.883333333333333</v>
      </c>
      <c r="D20" s="6">
        <f t="shared" si="0"/>
        <v>15.133333333333333</v>
      </c>
      <c r="E20" s="6">
        <f t="shared" si="1"/>
        <v>12.316666666666666</v>
      </c>
      <c r="F20" s="7">
        <f t="shared" si="5"/>
        <v>-8.571428571428083</v>
      </c>
      <c r="G20" s="7">
        <f t="shared" si="2"/>
        <v>17.019726990489204</v>
      </c>
      <c r="H20" s="7">
        <f t="shared" si="3"/>
        <v>54.53205020226617</v>
      </c>
      <c r="I20" s="7">
        <f t="shared" si="4"/>
        <v>3.056603773584925</v>
      </c>
    </row>
    <row r="21" spans="1:9" ht="12.75">
      <c r="A21" s="3">
        <f>'SONNE 1996'!B25-'SONNE 1996'!$B$6+1</f>
        <v>134</v>
      </c>
      <c r="B21" s="6">
        <f>'SONNE 1996'!C25*24</f>
        <v>4.566666666666666</v>
      </c>
      <c r="C21" s="6">
        <f>'SONNE 1996'!D25*24</f>
        <v>20.066666666666666</v>
      </c>
      <c r="D21" s="6">
        <f t="shared" si="0"/>
        <v>15.5</v>
      </c>
      <c r="E21" s="6">
        <f t="shared" si="1"/>
        <v>12.316666666666666</v>
      </c>
      <c r="F21" s="7">
        <f t="shared" si="5"/>
        <v>0</v>
      </c>
      <c r="G21" s="7">
        <f t="shared" si="2"/>
        <v>18.753953408732585</v>
      </c>
      <c r="H21" s="7">
        <f t="shared" si="3"/>
        <v>56.26627662050955</v>
      </c>
      <c r="I21" s="7">
        <f t="shared" si="4"/>
        <v>3.056603773584925</v>
      </c>
    </row>
    <row r="22" spans="1:9" ht="12.75">
      <c r="A22" s="3">
        <f>'SONNE 1996'!B26-'SONNE 1996'!$B$6+1</f>
        <v>141</v>
      </c>
      <c r="B22" s="6">
        <f>'SONNE 1996'!C26*24</f>
        <v>4.4</v>
      </c>
      <c r="C22" s="6">
        <f>'SONNE 1996'!D26*24</f>
        <v>20.233333333333334</v>
      </c>
      <c r="D22" s="6">
        <f t="shared" si="0"/>
        <v>15.833333333333334</v>
      </c>
      <c r="E22" s="6">
        <f t="shared" si="1"/>
        <v>12.316666666666666</v>
      </c>
      <c r="F22" s="7">
        <f t="shared" si="5"/>
        <v>0</v>
      </c>
      <c r="G22" s="7">
        <f t="shared" si="2"/>
        <v>20.26616557328317</v>
      </c>
      <c r="H22" s="7">
        <f t="shared" si="3"/>
        <v>57.778488785060134</v>
      </c>
      <c r="I22" s="7">
        <f t="shared" si="4"/>
        <v>3.056603773584925</v>
      </c>
    </row>
    <row r="23" spans="1:9" ht="12.75">
      <c r="A23" s="3">
        <f>'SONNE 1996'!B27-'SONNE 1996'!$B$6+1</f>
        <v>148</v>
      </c>
      <c r="B23" s="6">
        <f>'SONNE 1996'!C27*24</f>
        <v>4.266666666666667</v>
      </c>
      <c r="C23" s="6">
        <f>'SONNE 1996'!D27*24</f>
        <v>20.383333333333333</v>
      </c>
      <c r="D23" s="6">
        <f t="shared" si="0"/>
        <v>16.116666666666667</v>
      </c>
      <c r="E23" s="6">
        <f t="shared" si="1"/>
        <v>12.325</v>
      </c>
      <c r="F23" s="7">
        <f t="shared" si="5"/>
        <v>4.285714285714041</v>
      </c>
      <c r="G23" s="7">
        <f t="shared" si="2"/>
        <v>21.50156971324815</v>
      </c>
      <c r="H23" s="7">
        <f t="shared" si="3"/>
        <v>59.01389292502512</v>
      </c>
      <c r="I23" s="7">
        <f t="shared" si="4"/>
        <v>2.5566037735849534</v>
      </c>
    </row>
    <row r="24" spans="1:9" ht="12.75">
      <c r="A24" s="3">
        <f>'SONNE 1996'!B28-'SONNE 1996'!$B$6+1</f>
        <v>155</v>
      </c>
      <c r="B24" s="6">
        <f>'SONNE 1996'!C28*24</f>
        <v>4.166666666666667</v>
      </c>
      <c r="C24" s="6">
        <f>'SONNE 1996'!D28*24</f>
        <v>20.516666666666666</v>
      </c>
      <c r="D24" s="6">
        <f t="shared" si="0"/>
        <v>16.349999999999998</v>
      </c>
      <c r="E24" s="6">
        <f t="shared" si="1"/>
        <v>12.341666666666667</v>
      </c>
      <c r="F24" s="7">
        <f t="shared" si="5"/>
        <v>8.571428571429</v>
      </c>
      <c r="G24" s="7">
        <f t="shared" si="2"/>
        <v>22.483668044106423</v>
      </c>
      <c r="H24" s="7">
        <f t="shared" si="3"/>
        <v>59.99599125588339</v>
      </c>
      <c r="I24" s="7">
        <f t="shared" si="4"/>
        <v>1.5566037735849036</v>
      </c>
    </row>
    <row r="25" spans="1:9" ht="12.75">
      <c r="A25" s="3">
        <f>'SONNE 1996'!B29-'SONNE 1996'!$B$6+1</f>
        <v>162</v>
      </c>
      <c r="B25" s="6">
        <f>'SONNE 1996'!C29*24</f>
        <v>4.1</v>
      </c>
      <c r="C25" s="6">
        <f>'SONNE 1996'!D29*24</f>
        <v>20.616666666666667</v>
      </c>
      <c r="D25" s="6">
        <f t="shared" si="0"/>
        <v>16.516666666666666</v>
      </c>
      <c r="E25" s="6">
        <f t="shared" si="1"/>
        <v>12.358333333333334</v>
      </c>
      <c r="F25" s="7">
        <f t="shared" si="5"/>
        <v>8.571428571429</v>
      </c>
      <c r="G25" s="7">
        <f t="shared" si="2"/>
        <v>23.165376808794708</v>
      </c>
      <c r="H25" s="7">
        <f t="shared" si="3"/>
        <v>60.67770002057168</v>
      </c>
      <c r="I25" s="7">
        <f t="shared" si="4"/>
        <v>0.5566037735848539</v>
      </c>
    </row>
    <row r="26" spans="1:9" ht="12.75">
      <c r="A26" s="3">
        <f>'SONNE 1996'!B30-'SONNE 1996'!$B$6+1</f>
        <v>169</v>
      </c>
      <c r="B26" s="6">
        <f>'SONNE 1996'!C30*24</f>
        <v>4.083333333333333</v>
      </c>
      <c r="C26" s="6">
        <f>'SONNE 1996'!D30*24</f>
        <v>20.683333333333334</v>
      </c>
      <c r="D26" s="6">
        <f t="shared" si="0"/>
        <v>16.6</v>
      </c>
      <c r="E26" s="6">
        <f t="shared" si="1"/>
        <v>12.383333333333333</v>
      </c>
      <c r="F26" s="7">
        <f t="shared" si="5"/>
        <v>12.857142857142126</v>
      </c>
      <c r="G26" s="7">
        <f t="shared" si="2"/>
        <v>23.5</v>
      </c>
      <c r="H26" s="7">
        <f t="shared" si="3"/>
        <v>61.012323211776966</v>
      </c>
      <c r="I26" s="7">
        <f t="shared" si="4"/>
        <v>-0.9433962264150608</v>
      </c>
    </row>
    <row r="27" spans="1:9" ht="12.75">
      <c r="A27" s="3">
        <f>'SONNE 1996'!B31-'SONNE 1996'!$B$6+1</f>
        <v>176</v>
      </c>
      <c r="B27" s="6">
        <f>'SONNE 1996'!C31*24</f>
        <v>4.1</v>
      </c>
      <c r="C27" s="6">
        <f>'SONNE 1996'!D31*24</f>
        <v>20.700000000000003</v>
      </c>
      <c r="D27" s="6">
        <f t="shared" si="0"/>
        <v>16.6</v>
      </c>
      <c r="E27" s="6">
        <f t="shared" si="1"/>
        <v>12.400000000000002</v>
      </c>
      <c r="F27" s="7">
        <f t="shared" si="5"/>
        <v>8.571428571429912</v>
      </c>
      <c r="G27" s="7">
        <f t="shared" si="2"/>
        <v>23.5</v>
      </c>
      <c r="H27" s="7">
        <f t="shared" si="3"/>
        <v>61.012323211776966</v>
      </c>
      <c r="I27" s="7">
        <f t="shared" si="4"/>
        <v>-1.9433962264152171</v>
      </c>
    </row>
    <row r="28" spans="1:9" ht="12.75">
      <c r="A28" s="3">
        <f>'SONNE 1996'!B32-'SONNE 1996'!$B$6+1</f>
        <v>183</v>
      </c>
      <c r="B28" s="6">
        <f>'SONNE 1996'!C32*24</f>
        <v>4.166666666666667</v>
      </c>
      <c r="C28" s="6">
        <f>'SONNE 1996'!D32*24</f>
        <v>20.683333333333334</v>
      </c>
      <c r="D28" s="6">
        <f t="shared" si="0"/>
        <v>16.516666666666666</v>
      </c>
      <c r="E28" s="6">
        <f t="shared" si="1"/>
        <v>12.425</v>
      </c>
      <c r="F28" s="7">
        <f t="shared" si="5"/>
        <v>12.857142857142126</v>
      </c>
      <c r="G28" s="7">
        <f t="shared" si="2"/>
        <v>23.165376808794708</v>
      </c>
      <c r="H28" s="7">
        <f t="shared" si="3"/>
        <v>60.67770002057168</v>
      </c>
      <c r="I28" s="7">
        <f t="shared" si="4"/>
        <v>-3.443396226415132</v>
      </c>
    </row>
    <row r="29" spans="1:9" ht="12.75">
      <c r="A29" s="3">
        <f>'SONNE 1996'!B33-'SONNE 1996'!$B$6+1</f>
        <v>190</v>
      </c>
      <c r="B29" s="6">
        <f>'SONNE 1996'!C33*24</f>
        <v>4.266666666666667</v>
      </c>
      <c r="C29" s="6">
        <f>'SONNE 1996'!D33*24</f>
        <v>20.633333333333333</v>
      </c>
      <c r="D29" s="6">
        <f t="shared" si="0"/>
        <v>16.366666666666667</v>
      </c>
      <c r="E29" s="6">
        <f t="shared" si="1"/>
        <v>12.45</v>
      </c>
      <c r="F29" s="7">
        <f t="shared" si="5"/>
        <v>12.857142857142126</v>
      </c>
      <c r="G29" s="7">
        <f t="shared" si="2"/>
        <v>22.5525841983455</v>
      </c>
      <c r="H29" s="7">
        <f t="shared" si="3"/>
        <v>60.064907410122466</v>
      </c>
      <c r="I29" s="7">
        <f t="shared" si="4"/>
        <v>-4.943396226415047</v>
      </c>
    </row>
    <row r="30" spans="1:9" ht="12.75">
      <c r="A30" s="3">
        <f>'SONNE 1996'!B34-'SONNE 1996'!$B$6+1</f>
        <v>197</v>
      </c>
      <c r="B30" s="6">
        <f>'SONNE 1996'!C34*24</f>
        <v>4.383333333333334</v>
      </c>
      <c r="C30" s="6">
        <f>'SONNE 1996'!D34*24</f>
        <v>20.533333333333335</v>
      </c>
      <c r="D30" s="6">
        <f t="shared" si="0"/>
        <v>16.150000000000002</v>
      </c>
      <c r="E30" s="6">
        <f t="shared" si="1"/>
        <v>12.458333333333334</v>
      </c>
      <c r="F30" s="7">
        <f t="shared" si="5"/>
        <v>4.285714285714956</v>
      </c>
      <c r="G30" s="7">
        <f t="shared" si="2"/>
        <v>21.643835230759013</v>
      </c>
      <c r="H30" s="7">
        <f t="shared" si="3"/>
        <v>59.15615844253598</v>
      </c>
      <c r="I30" s="7">
        <f t="shared" si="4"/>
        <v>-5.443396226415125</v>
      </c>
    </row>
    <row r="31" spans="1:9" ht="12.75">
      <c r="A31" s="3">
        <f>'SONNE 1996'!B35-'SONNE 1996'!$B$6+1</f>
        <v>204</v>
      </c>
      <c r="B31" s="6">
        <f>'SONNE 1996'!C35*24</f>
        <v>4.533333333333333</v>
      </c>
      <c r="C31" s="6">
        <f>'SONNE 1996'!D35*24</f>
        <v>20.4</v>
      </c>
      <c r="D31" s="6">
        <f t="shared" si="0"/>
        <v>15.866666666666665</v>
      </c>
      <c r="E31" s="6">
        <f t="shared" si="1"/>
        <v>12.466666666666665</v>
      </c>
      <c r="F31" s="7">
        <f t="shared" si="5"/>
        <v>4.285714285713128</v>
      </c>
      <c r="G31" s="7">
        <f t="shared" si="2"/>
        <v>20.413917903568006</v>
      </c>
      <c r="H31" s="7">
        <f t="shared" si="3"/>
        <v>57.92624111534497</v>
      </c>
      <c r="I31" s="7">
        <f t="shared" si="4"/>
        <v>-5.94339622641499</v>
      </c>
    </row>
    <row r="32" spans="1:9" ht="12.75">
      <c r="A32" s="3">
        <f>'SONNE 1996'!B36-'SONNE 1996'!$B$6+1</f>
        <v>211</v>
      </c>
      <c r="B32" s="6">
        <f>'SONNE 1996'!C36*24</f>
        <v>4.7</v>
      </c>
      <c r="C32" s="6">
        <f>'SONNE 1996'!D36*24</f>
        <v>20.233333333333334</v>
      </c>
      <c r="D32" s="6">
        <f t="shared" si="0"/>
        <v>15.533333333333335</v>
      </c>
      <c r="E32" s="6">
        <f t="shared" si="1"/>
        <v>12.466666666666667</v>
      </c>
      <c r="F32" s="7">
        <f t="shared" si="5"/>
        <v>9.135549459772716E-13</v>
      </c>
      <c r="G32" s="7">
        <f t="shared" si="2"/>
        <v>18.907979295936908</v>
      </c>
      <c r="H32" s="7">
        <f t="shared" si="3"/>
        <v>56.42030250771387</v>
      </c>
      <c r="I32" s="7">
        <f t="shared" si="4"/>
        <v>-5.943396226415096</v>
      </c>
    </row>
    <row r="33" spans="1:9" ht="12.75">
      <c r="A33" s="3">
        <f>'SONNE 1996'!B37-'SONNE 1996'!$B$6+1</f>
        <v>218</v>
      </c>
      <c r="B33" s="6">
        <f>'SONNE 1996'!C37*24</f>
        <v>4.883333333333333</v>
      </c>
      <c r="C33" s="6">
        <f>'SONNE 1996'!D37*24</f>
        <v>20.033333333333335</v>
      </c>
      <c r="D33" s="6">
        <f t="shared" si="0"/>
        <v>15.150000000000002</v>
      </c>
      <c r="E33" s="6">
        <f t="shared" si="1"/>
        <v>12.458333333333334</v>
      </c>
      <c r="F33" s="7">
        <f t="shared" si="5"/>
        <v>-4.285714285714041</v>
      </c>
      <c r="G33" s="7">
        <f t="shared" si="2"/>
        <v>17.10011468720469</v>
      </c>
      <c r="H33" s="7">
        <f t="shared" si="3"/>
        <v>54.61243789898165</v>
      </c>
      <c r="I33" s="7">
        <f t="shared" si="4"/>
        <v>-5.443396226415125</v>
      </c>
    </row>
    <row r="34" spans="1:9" ht="12.75">
      <c r="A34" s="3">
        <f>'SONNE 1996'!B38-'SONNE 1996'!$B$6+1</f>
        <v>225</v>
      </c>
      <c r="B34" s="6">
        <f>'SONNE 1996'!C38*24</f>
        <v>5.05</v>
      </c>
      <c r="C34" s="6">
        <f>'SONNE 1996'!D38*24</f>
        <v>19.816666666666666</v>
      </c>
      <c r="D34" s="6">
        <f t="shared" si="0"/>
        <v>14.766666666666666</v>
      </c>
      <c r="E34" s="6">
        <f t="shared" si="1"/>
        <v>12.433333333333334</v>
      </c>
      <c r="F34" s="7">
        <f t="shared" si="5"/>
        <v>-12.857142857143039</v>
      </c>
      <c r="G34" s="7">
        <f t="shared" si="2"/>
        <v>15.215161711245605</v>
      </c>
      <c r="H34" s="7">
        <f t="shared" si="3"/>
        <v>52.72748492302257</v>
      </c>
      <c r="I34" s="7">
        <f t="shared" si="4"/>
        <v>-3.9433962264151035</v>
      </c>
    </row>
    <row r="35" spans="1:9" ht="12.75">
      <c r="A35" s="3">
        <f>'SONNE 1996'!B39-'SONNE 1996'!$B$6+1</f>
        <v>232</v>
      </c>
      <c r="B35" s="6">
        <f>'SONNE 1996'!C39*24</f>
        <v>5.25</v>
      </c>
      <c r="C35" s="6">
        <f>'SONNE 1996'!D39*24</f>
        <v>19.583333333333332</v>
      </c>
      <c r="D35" s="6">
        <f t="shared" si="0"/>
        <v>14.333333333333332</v>
      </c>
      <c r="E35" s="6">
        <f t="shared" si="1"/>
        <v>12.416666666666666</v>
      </c>
      <c r="F35" s="7">
        <f t="shared" si="5"/>
        <v>-8.571428571429</v>
      </c>
      <c r="G35" s="7">
        <f t="shared" si="2"/>
        <v>12.998599710737793</v>
      </c>
      <c r="H35" s="7">
        <f t="shared" si="3"/>
        <v>50.51092292251476</v>
      </c>
      <c r="I35" s="7">
        <f t="shared" si="4"/>
        <v>-2.9433962264150537</v>
      </c>
    </row>
    <row r="36" spans="1:9" ht="12.75">
      <c r="A36" s="3">
        <f>'SONNE 1996'!B40-'SONNE 1996'!$B$6+1</f>
        <v>239</v>
      </c>
      <c r="B36" s="6">
        <f>'SONNE 1996'!C40*24</f>
        <v>5.433333333333334</v>
      </c>
      <c r="C36" s="6">
        <f>'SONNE 1996'!D40*24</f>
        <v>19.35</v>
      </c>
      <c r="D36" s="6">
        <f t="shared" si="0"/>
        <v>13.916666666666668</v>
      </c>
      <c r="E36" s="6">
        <f t="shared" si="1"/>
        <v>12.391666666666667</v>
      </c>
      <c r="F36" s="7">
        <f t="shared" si="5"/>
        <v>-12.857142857142126</v>
      </c>
      <c r="G36" s="7">
        <f t="shared" si="2"/>
        <v>10.79042462326224</v>
      </c>
      <c r="H36" s="7">
        <f t="shared" si="3"/>
        <v>48.302747835039206</v>
      </c>
      <c r="I36" s="7">
        <f t="shared" si="4"/>
        <v>-1.443396226415139</v>
      </c>
    </row>
    <row r="37" spans="1:9" ht="12.75">
      <c r="A37" s="3">
        <f>'SONNE 1996'!B41-'SONNE 1996'!$B$6+1</f>
        <v>246</v>
      </c>
      <c r="B37" s="6">
        <f>'SONNE 1996'!C41*24</f>
        <v>5.616666666666667</v>
      </c>
      <c r="C37" s="6">
        <f>'SONNE 1996'!D41*24</f>
        <v>19.083333333333332</v>
      </c>
      <c r="D37" s="6">
        <f t="shared" si="0"/>
        <v>13.466666666666665</v>
      </c>
      <c r="E37" s="6">
        <f t="shared" si="1"/>
        <v>12.35</v>
      </c>
      <c r="F37" s="7">
        <f t="shared" si="5"/>
        <v>-21.428571428572035</v>
      </c>
      <c r="G37" s="7">
        <f t="shared" si="2"/>
        <v>8.33331503734274</v>
      </c>
      <c r="H37" s="7">
        <f t="shared" si="3"/>
        <v>45.8456382491197</v>
      </c>
      <c r="I37" s="7">
        <f t="shared" si="4"/>
        <v>1.056603773584932</v>
      </c>
    </row>
    <row r="38" spans="1:9" ht="12.75">
      <c r="A38" s="3">
        <f>'SONNE 1996'!B42-'SONNE 1996'!$B$6+1</f>
        <v>253</v>
      </c>
      <c r="B38" s="6">
        <f>'SONNE 1996'!C42*24</f>
        <v>5.8</v>
      </c>
      <c r="C38" s="6">
        <f>'SONNE 1996'!D42*24</f>
        <v>18.833333333333332</v>
      </c>
      <c r="D38" s="6">
        <f t="shared" si="0"/>
        <v>13.033333333333331</v>
      </c>
      <c r="E38" s="6">
        <f t="shared" si="1"/>
        <v>12.316666666666666</v>
      </c>
      <c r="F38" s="7">
        <f t="shared" si="5"/>
        <v>-17.142857142857082</v>
      </c>
      <c r="G38" s="7">
        <f t="shared" si="2"/>
        <v>5.910255063565517</v>
      </c>
      <c r="H38" s="7">
        <f t="shared" si="3"/>
        <v>43.42257827534248</v>
      </c>
      <c r="I38" s="7">
        <f t="shared" si="4"/>
        <v>3.056603773584925</v>
      </c>
    </row>
    <row r="39" spans="1:9" ht="12.75">
      <c r="A39" s="3">
        <f>'SONNE 1996'!B43-'SONNE 1996'!$B$6+1</f>
        <v>260</v>
      </c>
      <c r="B39" s="6">
        <f>'SONNE 1996'!C43*24</f>
        <v>5.983333333333333</v>
      </c>
      <c r="C39" s="6">
        <f>'SONNE 1996'!D43*24</f>
        <v>18.566666666666666</v>
      </c>
      <c r="D39" s="6">
        <f t="shared" si="0"/>
        <v>12.583333333333332</v>
      </c>
      <c r="E39" s="6">
        <f t="shared" si="1"/>
        <v>12.275</v>
      </c>
      <c r="F39" s="7">
        <f t="shared" si="5"/>
        <v>-21.428571428571125</v>
      </c>
      <c r="G39" s="7">
        <f t="shared" si="2"/>
        <v>3.3514604419488467</v>
      </c>
      <c r="H39" s="7">
        <f t="shared" si="3"/>
        <v>40.86378365372581</v>
      </c>
      <c r="I39" s="7">
        <f t="shared" si="4"/>
        <v>5.556603773584889</v>
      </c>
    </row>
    <row r="40" spans="1:9" ht="12.75">
      <c r="A40" s="3">
        <f>'SONNE 1996'!B44-'SONNE 1996'!$B$6+1</f>
        <v>267</v>
      </c>
      <c r="B40" s="6">
        <f>'SONNE 1996'!C44*24</f>
        <v>6.166666666666668</v>
      </c>
      <c r="C40" s="6">
        <f>'SONNE 1996'!D44*24</f>
        <v>18.299999999999997</v>
      </c>
      <c r="D40" s="6">
        <f t="shared" si="0"/>
        <v>12.13333333333333</v>
      </c>
      <c r="E40" s="6">
        <f t="shared" si="1"/>
        <v>12.233333333333333</v>
      </c>
      <c r="F40" s="7">
        <f t="shared" si="5"/>
        <v>-21.428571428572035</v>
      </c>
      <c r="G40" s="7">
        <f t="shared" si="2"/>
        <v>0.7675838646001043</v>
      </c>
      <c r="H40" s="7">
        <f t="shared" si="3"/>
        <v>38.27990707637707</v>
      </c>
      <c r="I40" s="7">
        <f t="shared" si="4"/>
        <v>8.05660377358496</v>
      </c>
    </row>
    <row r="41" spans="1:9" ht="12.75">
      <c r="A41" s="3">
        <f>'SONNE 1996'!B45-'SONNE 1996'!$B$6+1</f>
        <v>274</v>
      </c>
      <c r="B41" s="6">
        <f>'SONNE 1996'!C45*24</f>
        <v>6.35</v>
      </c>
      <c r="C41" s="6">
        <f>'SONNE 1996'!D45*24</f>
        <v>18.033333333333335</v>
      </c>
      <c r="D41" s="6">
        <f t="shared" si="0"/>
        <v>11.683333333333335</v>
      </c>
      <c r="E41" s="6">
        <f t="shared" si="1"/>
        <v>12.191666666666666</v>
      </c>
      <c r="F41" s="7">
        <f t="shared" si="5"/>
        <v>-21.428571428571125</v>
      </c>
      <c r="G41" s="7">
        <f t="shared" si="2"/>
        <v>-1.8220767562534066</v>
      </c>
      <c r="H41" s="7">
        <f t="shared" si="3"/>
        <v>35.69024645552356</v>
      </c>
      <c r="I41" s="7">
        <f t="shared" si="4"/>
        <v>10.556603773584925</v>
      </c>
    </row>
    <row r="42" spans="1:9" ht="12.75">
      <c r="A42" s="3">
        <f>'SONNE 1996'!B46-'SONNE 1996'!$B$6+1</f>
        <v>281</v>
      </c>
      <c r="B42" s="6">
        <f>'SONNE 1996'!C46*24</f>
        <v>6.549999999999999</v>
      </c>
      <c r="C42" s="6">
        <f>'SONNE 1996'!D46*24</f>
        <v>17.766666666666666</v>
      </c>
      <c r="D42" s="6">
        <f t="shared" si="0"/>
        <v>11.216666666666667</v>
      </c>
      <c r="E42" s="6">
        <f t="shared" si="1"/>
        <v>12.158333333333331</v>
      </c>
      <c r="F42" s="7">
        <f t="shared" si="5"/>
        <v>-17.142857142858</v>
      </c>
      <c r="G42" s="7">
        <f t="shared" si="2"/>
        <v>-4.492923093107728</v>
      </c>
      <c r="H42" s="7">
        <f t="shared" si="3"/>
        <v>33.01940011866924</v>
      </c>
      <c r="I42" s="7">
        <f t="shared" si="4"/>
        <v>12.556603773585024</v>
      </c>
    </row>
    <row r="43" spans="1:9" ht="12.75">
      <c r="A43" s="3">
        <f>'SONNE 1996'!B47-'SONNE 1996'!$B$6+1</f>
        <v>288</v>
      </c>
      <c r="B43" s="6">
        <f>'SONNE 1996'!C47*24</f>
        <v>6.733333333333333</v>
      </c>
      <c r="C43" s="6">
        <f>'SONNE 1996'!D47*24</f>
        <v>17.516666666666666</v>
      </c>
      <c r="D43" s="6">
        <f t="shared" si="0"/>
        <v>10.783333333333331</v>
      </c>
      <c r="E43" s="6">
        <f t="shared" si="1"/>
        <v>12.125</v>
      </c>
      <c r="F43" s="7">
        <f t="shared" si="5"/>
        <v>-17.142857142856165</v>
      </c>
      <c r="G43" s="7">
        <f t="shared" si="2"/>
        <v>-6.94124362538828</v>
      </c>
      <c r="H43" s="7">
        <f t="shared" si="3"/>
        <v>30.571079586388684</v>
      </c>
      <c r="I43" s="7">
        <f t="shared" si="4"/>
        <v>14.55660377358491</v>
      </c>
    </row>
    <row r="44" spans="1:9" ht="12.75">
      <c r="A44" s="3">
        <f>'SONNE 1996'!B48-'SONNE 1996'!$B$6+1</f>
        <v>295</v>
      </c>
      <c r="B44" s="6">
        <f>'SONNE 1996'!C48*24</f>
        <v>6.933333333333334</v>
      </c>
      <c r="C44" s="6">
        <f>'SONNE 1996'!D48*24</f>
        <v>17.266666666666666</v>
      </c>
      <c r="D44" s="6">
        <f t="shared" si="0"/>
        <v>10.333333333333332</v>
      </c>
      <c r="E44" s="6">
        <f t="shared" si="1"/>
        <v>12.1</v>
      </c>
      <c r="F44" s="7">
        <f t="shared" si="5"/>
        <v>-12.857142857143039</v>
      </c>
      <c r="G44" s="7">
        <f t="shared" si="2"/>
        <v>-9.433736209559518</v>
      </c>
      <c r="H44" s="7">
        <f t="shared" si="3"/>
        <v>28.078587002217446</v>
      </c>
      <c r="I44" s="7">
        <f t="shared" si="4"/>
        <v>16.056603773584932</v>
      </c>
    </row>
    <row r="45" spans="1:9" ht="12.75">
      <c r="A45" s="3">
        <f>'SONNE 1996'!B49-'SONNE 1996'!$B$6+1</f>
        <v>302</v>
      </c>
      <c r="B45" s="6">
        <f>'SONNE 1996'!C49*24</f>
        <v>7.133333333333333</v>
      </c>
      <c r="C45" s="6">
        <f>'SONNE 1996'!D49*24</f>
        <v>17.033333333333335</v>
      </c>
      <c r="D45" s="6">
        <f t="shared" si="0"/>
        <v>9.900000000000002</v>
      </c>
      <c r="E45" s="6">
        <f t="shared" si="1"/>
        <v>12.083333333333334</v>
      </c>
      <c r="F45" s="7">
        <f t="shared" si="5"/>
        <v>-8.571428571428083</v>
      </c>
      <c r="G45" s="7">
        <f t="shared" si="2"/>
        <v>-11.770651293869525</v>
      </c>
      <c r="H45" s="7">
        <f t="shared" si="3"/>
        <v>25.74167191790744</v>
      </c>
      <c r="I45" s="7">
        <f t="shared" si="4"/>
        <v>17.056603773584875</v>
      </c>
    </row>
    <row r="46" spans="1:9" ht="12.75">
      <c r="A46" s="3">
        <f>'SONNE 1996'!B50-'SONNE 1996'!$B$6+1</f>
        <v>309</v>
      </c>
      <c r="B46" s="6">
        <f>'SONNE 1996'!C50*24</f>
        <v>7.3500000000000005</v>
      </c>
      <c r="C46" s="6">
        <f>'SONNE 1996'!D50*24</f>
        <v>16.833333333333332</v>
      </c>
      <c r="D46" s="6">
        <f t="shared" si="0"/>
        <v>9.48333333333333</v>
      </c>
      <c r="E46" s="6">
        <f t="shared" si="1"/>
        <v>12.091666666666667</v>
      </c>
      <c r="F46" s="7">
        <f t="shared" si="5"/>
        <v>4.285714285714041</v>
      </c>
      <c r="G46" s="7">
        <f t="shared" si="2"/>
        <v>-13.94692765322357</v>
      </c>
      <c r="H46" s="7">
        <f t="shared" si="3"/>
        <v>23.565395558553398</v>
      </c>
      <c r="I46" s="7">
        <f t="shared" si="4"/>
        <v>16.556603773584904</v>
      </c>
    </row>
    <row r="47" spans="1:9" ht="12.75">
      <c r="A47" s="3">
        <f>'SONNE 1996'!B51-'SONNE 1996'!$B$6+1</f>
        <v>316</v>
      </c>
      <c r="B47" s="6">
        <f>'SONNE 1996'!C51*24</f>
        <v>7.55</v>
      </c>
      <c r="C47" s="6">
        <f>'SONNE 1996'!D51*24</f>
        <v>16.65</v>
      </c>
      <c r="D47" s="6">
        <f t="shared" si="0"/>
        <v>9.099999999999998</v>
      </c>
      <c r="E47" s="6">
        <f t="shared" si="1"/>
        <v>12.1</v>
      </c>
      <c r="F47" s="7">
        <f t="shared" si="5"/>
        <v>4.285714285714041</v>
      </c>
      <c r="G47" s="7">
        <f t="shared" si="2"/>
        <v>-15.879217044423422</v>
      </c>
      <c r="H47" s="7">
        <f t="shared" si="3"/>
        <v>21.633106167353546</v>
      </c>
      <c r="I47" s="7">
        <f t="shared" si="4"/>
        <v>16.056603773584932</v>
      </c>
    </row>
    <row r="48" spans="1:9" ht="12.75">
      <c r="A48" s="3">
        <f>'SONNE 1996'!B52-'SONNE 1996'!$B$6+1</f>
        <v>323</v>
      </c>
      <c r="B48" s="6">
        <f>'SONNE 1996'!C52*24</f>
        <v>7.75</v>
      </c>
      <c r="C48" s="6">
        <f>'SONNE 1996'!D52*24</f>
        <v>16.483333333333334</v>
      </c>
      <c r="D48" s="6">
        <f t="shared" si="0"/>
        <v>8.733333333333334</v>
      </c>
      <c r="E48" s="6">
        <f t="shared" si="1"/>
        <v>12.116666666666667</v>
      </c>
      <c r="F48" s="7">
        <f t="shared" si="5"/>
        <v>8.571428571429</v>
      </c>
      <c r="G48" s="7">
        <f t="shared" si="2"/>
        <v>-17.658720479519488</v>
      </c>
      <c r="H48" s="7">
        <f t="shared" si="3"/>
        <v>19.853602732257478</v>
      </c>
      <c r="I48" s="7">
        <f t="shared" si="4"/>
        <v>15.056603773584882</v>
      </c>
    </row>
    <row r="49" spans="1:9" ht="12.75">
      <c r="A49" s="3">
        <f>'SONNE 1996'!B53-'SONNE 1996'!$B$6+1</f>
        <v>330</v>
      </c>
      <c r="B49" s="6">
        <f>'SONNE 1996'!C53*24</f>
        <v>7.933333333333334</v>
      </c>
      <c r="C49" s="6">
        <f>'SONNE 1996'!D53*24</f>
        <v>16.366666666666667</v>
      </c>
      <c r="D49" s="6">
        <f t="shared" si="0"/>
        <v>8.433333333333334</v>
      </c>
      <c r="E49" s="6">
        <f t="shared" si="1"/>
        <v>12.15</v>
      </c>
      <c r="F49" s="7">
        <f t="shared" si="5"/>
        <v>17.142857142857082</v>
      </c>
      <c r="G49" s="7">
        <f t="shared" si="2"/>
        <v>-19.061388254297185</v>
      </c>
      <c r="H49" s="7">
        <f t="shared" si="3"/>
        <v>18.45093495747978</v>
      </c>
      <c r="I49" s="7">
        <f t="shared" si="4"/>
        <v>13.05660377358489</v>
      </c>
    </row>
    <row r="50" spans="1:9" ht="12.75">
      <c r="A50" s="3">
        <f>'SONNE 1996'!B54-'SONNE 1996'!$B$6+1</f>
        <v>337</v>
      </c>
      <c r="B50" s="6">
        <f>'SONNE 1996'!C54*24</f>
        <v>8.100000000000001</v>
      </c>
      <c r="C50" s="6">
        <f>'SONNE 1996'!D54*24</f>
        <v>16.283333333333335</v>
      </c>
      <c r="D50" s="6">
        <f t="shared" si="0"/>
        <v>8.183333333333334</v>
      </c>
      <c r="E50" s="6">
        <f t="shared" si="1"/>
        <v>12.191666666666668</v>
      </c>
      <c r="F50" s="7">
        <f t="shared" si="5"/>
        <v>21.428571428572035</v>
      </c>
      <c r="G50" s="7">
        <f t="shared" si="2"/>
        <v>-20.19205039592412</v>
      </c>
      <c r="H50" s="7">
        <f t="shared" si="3"/>
        <v>17.320272815852846</v>
      </c>
      <c r="I50" s="7">
        <f t="shared" si="4"/>
        <v>10.556603773584818</v>
      </c>
    </row>
    <row r="51" spans="1:9" ht="12.75">
      <c r="A51" s="3">
        <f>'SONNE 1996'!B55-'SONNE 1996'!$B$6+1</f>
        <v>344</v>
      </c>
      <c r="B51" s="6">
        <f>'SONNE 1996'!C55*24</f>
        <v>8.25</v>
      </c>
      <c r="C51" s="6">
        <f>'SONNE 1996'!D55*24</f>
        <v>16.233333333333334</v>
      </c>
      <c r="D51" s="6">
        <f t="shared" si="0"/>
        <v>7.983333333333334</v>
      </c>
      <c r="E51" s="6">
        <f t="shared" si="1"/>
        <v>12.241666666666667</v>
      </c>
      <c r="F51" s="7">
        <f t="shared" si="5"/>
        <v>25.714285714285168</v>
      </c>
      <c r="G51" s="7">
        <f t="shared" si="2"/>
        <v>-21.070869708534353</v>
      </c>
      <c r="H51" s="7">
        <f t="shared" si="3"/>
        <v>16.441453503242613</v>
      </c>
      <c r="I51" s="7">
        <f t="shared" si="4"/>
        <v>7.556603773584882</v>
      </c>
    </row>
    <row r="52" spans="1:9" ht="12.75">
      <c r="A52" s="3">
        <f>'SONNE 1996'!B56-'SONNE 1996'!$B$6+1</f>
        <v>351</v>
      </c>
      <c r="B52" s="6">
        <f>'SONNE 1996'!C56*24</f>
        <v>8.35</v>
      </c>
      <c r="C52" s="6">
        <f>'SONNE 1996'!D56*24</f>
        <v>16.233333333333334</v>
      </c>
      <c r="D52" s="6">
        <f t="shared" si="0"/>
        <v>7.883333333333335</v>
      </c>
      <c r="E52" s="6">
        <f t="shared" si="1"/>
        <v>12.291666666666668</v>
      </c>
      <c r="F52" s="7">
        <f t="shared" si="5"/>
        <v>25.714285714286078</v>
      </c>
      <c r="G52" s="7">
        <f t="shared" si="2"/>
        <v>-21.50156971324815</v>
      </c>
      <c r="H52" s="7">
        <f t="shared" si="3"/>
        <v>16.010753498528818</v>
      </c>
      <c r="I52" s="7">
        <f t="shared" si="4"/>
        <v>4.55660377358484</v>
      </c>
    </row>
    <row r="53" spans="1:9" ht="12.75">
      <c r="A53" s="3">
        <f>'SONNE 1996'!B57-'SONNE 1996'!$B$6+1</f>
        <v>358</v>
      </c>
      <c r="B53" s="6">
        <f>'SONNE 1996'!C57*24</f>
        <v>8.416666666666666</v>
      </c>
      <c r="C53" s="6">
        <f>'SONNE 1996'!D57*24</f>
        <v>16.283333333333335</v>
      </c>
      <c r="D53" s="6">
        <f t="shared" si="0"/>
        <v>7.866666666666669</v>
      </c>
      <c r="E53" s="6">
        <f t="shared" si="1"/>
        <v>12.350000000000001</v>
      </c>
      <c r="F53" s="7">
        <f t="shared" si="5"/>
        <v>30.000000000000128</v>
      </c>
      <c r="G53" s="7">
        <f t="shared" si="2"/>
        <v>-21.572784011404327</v>
      </c>
      <c r="H53" s="7">
        <f t="shared" si="3"/>
        <v>15.93953920037264</v>
      </c>
      <c r="I53" s="7">
        <f t="shared" si="4"/>
        <v>1.0566037735848255</v>
      </c>
    </row>
    <row r="54" spans="1:9" ht="12.75">
      <c r="A54" s="3">
        <f>'SONNE 1996'!B58-'SONNE 1996'!$B$6+1</f>
        <v>365</v>
      </c>
      <c r="B54" s="6">
        <f>'SONNE 1996'!C58*24</f>
        <v>8.45</v>
      </c>
      <c r="C54" s="6">
        <f>'SONNE 1996'!D58*24</f>
        <v>16.383333333333333</v>
      </c>
      <c r="D54" s="6">
        <f t="shared" si="0"/>
        <v>7.933333333333334</v>
      </c>
      <c r="E54" s="6">
        <f t="shared" si="1"/>
        <v>12.416666666666666</v>
      </c>
      <c r="F54" s="7">
        <f t="shared" si="5"/>
        <v>34.285714285713254</v>
      </c>
      <c r="G54" s="7">
        <f t="shared" si="2"/>
        <v>-21.286950184143336</v>
      </c>
      <c r="H54" s="7">
        <f t="shared" si="3"/>
        <v>16.22537302763363</v>
      </c>
      <c r="I54" s="7">
        <f t="shared" si="4"/>
        <v>-2.9433962264150537</v>
      </c>
    </row>
    <row r="55" spans="1:9" ht="12.75">
      <c r="A55" s="3">
        <f>'SONNE 1996'!B59-'SONNE 1996'!$B$6+1</f>
        <v>-35064</v>
      </c>
    </row>
    <row r="56" spans="1:9" ht="12.75">
      <c r="A56" s="3">
        <f>'SONNE 1996'!B60-'SONNE 1996'!$B$6+1</f>
        <v>-35064</v>
      </c>
    </row>
    <row r="57" spans="1:9" ht="12.75">
      <c r="C57" t="s">
        <v>7</v>
      </c>
      <c r="D57" s="2">
        <f>MAX(D2:D54)</f>
        <v>16.6</v>
      </c>
      <c r="E57" s="11">
        <f>AVERAGE(E2:E54)/24</f>
        <v>0.5153170859538784</v>
      </c>
      <c r="F57" t="s">
        <v>9</v>
      </c>
      <c r="G57" s="8">
        <f>MAX(G2:G54)</f>
        <v>23.5</v>
      </c>
      <c r="H57" t="s">
        <v>12</v>
      </c>
    </row>
    <row r="58" spans="1:9" ht="12.75">
      <c r="C58" t="s">
        <v>8</v>
      </c>
      <c r="D58" s="8">
        <f>ATAN(COS(D57/2*15/180*PI())/TAN(Schiefe*PI()/180))/PI()*180</f>
        <v>-52.487676788223034</v>
      </c>
      <c r="E58" s="8">
        <f>15-(E57*24-12)*60/4</f>
        <v>9.485849056603772</v>
      </c>
      <c r="F58" t="s">
        <v>10</v>
      </c>
      <c r="G58" s="8">
        <f>MIN(G2:G54)</f>
        <v>-21.572784011404327</v>
      </c>
      <c r="H58" t="s">
        <v>13</v>
      </c>
    </row>
    <row r="59" spans="1:8" ht="12.75">
      <c r="G59" s="8">
        <f>(G57-G58)/2</f>
        <v>22.53639200570216</v>
      </c>
      <c r="H59" t="s">
        <v>14</v>
      </c>
    </row>
    <row r="60" spans="1:4" ht="12.75">
      <c r="C60" t="s">
        <v>25</v>
      </c>
      <c r="D60" s="8">
        <f>ACOS(-SIN(Schiefe/180*PI())/COS(D58/180*PI()))/PI()*180</f>
        <v>130.90702169969475</v>
      </c>
    </row>
    <row r="61" spans="1:4" ht="12.75">
      <c r="C61" t="s">
        <v>26</v>
      </c>
      <c r="D61" s="8">
        <f>ACOS(-SIN(-Schiefe/180*PI())/COS(D58/180*PI()))/PI()*180</f>
        <v>49.09297830030525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</cp:lastModifiedBy>
  <dcterms:created xsi:type="dcterms:W3CDTF">2009-11-05T19:24:19Z</dcterms:created>
  <dcterms:modified xsi:type="dcterms:W3CDTF">2015-03-07T12:32:09Z</dcterms:modified>
  <cp:category/>
  <cp:version/>
  <cp:contentType/>
  <cp:contentStatus/>
</cp:coreProperties>
</file>