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0740" activeTab="0"/>
  </bookViews>
  <sheets>
    <sheet name="1997 m. L.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<sst xmlns="http://schemas.openxmlformats.org/spreadsheetml/2006/main" count="40" uniqueCount="17">
  <si>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VA</t>
  </si>
  <si>
    <t>VE</t>
  </si>
  <si>
    <t>w in Grad</t>
  </si>
  <si>
    <t>d(E-J) in AE</t>
  </si>
  <si>
    <t>delta d in AE</t>
  </si>
  <si>
    <t>T_Io</t>
  </si>
  <si>
    <t>Verspätung in min</t>
  </si>
  <si>
    <t>c in AE/min</t>
  </si>
  <si>
    <t>c in km/s</t>
  </si>
  <si>
    <t>delta_t in d</t>
  </si>
  <si>
    <t>T_Io(appr.)</t>
  </si>
  <si>
    <t>delta_t/T_Io(appr.)</t>
  </si>
  <si>
    <t>n</t>
  </si>
  <si>
    <t>T_Io(gem.)</t>
  </si>
  <si>
    <t>t(Vorhers.)</t>
  </si>
  <si>
    <t>Opposition</t>
  </si>
  <si>
    <t>Tage seit 25. 3. 0 Uhr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</si>
</sst>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0"/>
    <numFmt numFmtId="167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I3" sqref="I3"/>
    </sheetView>
  </sheetViews>
  <sheetFormatPr defaultColWidth="11.421875" defaultRowHeight="12.75"/>
  <cols>
    <col min="4" max="4" width="19.140625" style="0" customWidth="1"/>
    <col min="6" max="6" width="15.421875" style="0" customWidth="1"/>
    <col min="7" max="7" width="5.28125" style="0" customWidth="1"/>
  </cols>
  <sheetData>
    <row r="1" spans="4:13" ht="12.75">
      <c r="D1" t="s">
        <v>16</v>
      </c>
      <c r="E1" t="s">
        <v>9</v>
      </c>
      <c r="F1" t="s">
        <v>11</v>
      </c>
      <c r="G1" t="s">
        <v>12</v>
      </c>
      <c r="H1" t="s">
        <v>13</v>
      </c>
      <c r="K1" t="s">
        <v>2</v>
      </c>
      <c r="L1" t="s">
        <v>3</v>
      </c>
      <c r="M1" t="s">
        <v>4</v>
      </c>
    </row>
    <row r="2" spans="1:4" ht="12.75">
      <c r="A2" s="3">
        <v>35514</v>
      </c>
      <c r="B2" s="1">
        <v>0.22152777777777777</v>
      </c>
      <c r="C2" t="s">
        <v>0</v>
      </c>
      <c r="D2" s="2">
        <f>A2+B2-$A$2</f>
        <v>0.22152777777955635</v>
      </c>
    </row>
    <row r="3" spans="1:9" ht="12.75">
      <c r="A3" s="3">
        <v>35553</v>
      </c>
      <c r="B3" s="1">
        <v>0.15625</v>
      </c>
      <c r="C3" t="s">
        <v>0</v>
      </c>
      <c r="D3" s="2">
        <f aca="true" t="shared" si="0" ref="D3:D27">A3+B3-$A$2</f>
        <v>39.15625</v>
      </c>
      <c r="E3" s="2">
        <f>D3-D2</f>
        <v>38.934722222220444</v>
      </c>
      <c r="F3" s="7">
        <f>E3/$E$10</f>
        <v>21.995292271475996</v>
      </c>
      <c r="G3">
        <f>ROUND(F3,0)</f>
        <v>22</v>
      </c>
      <c r="H3" s="8">
        <f>E3/G3</f>
        <v>1.7697601010100201</v>
      </c>
      <c r="I3" s="8">
        <f>G3*H3</f>
        <v>38.934722222220444</v>
      </c>
    </row>
    <row r="4" spans="1:9" ht="12.75">
      <c r="A4" s="3">
        <v>35592</v>
      </c>
      <c r="B4" s="1">
        <v>0.09027777777777778</v>
      </c>
      <c r="C4" t="s">
        <v>0</v>
      </c>
      <c r="D4" s="2">
        <f t="shared" si="0"/>
        <v>78.09027777778101</v>
      </c>
      <c r="E4" s="2">
        <f aca="true" t="shared" si="1" ref="E4:E27">D4-D3</f>
        <v>38.93402777778101</v>
      </c>
      <c r="F4" s="7">
        <f aca="true" t="shared" si="2" ref="F4:F27">E4/$E$10</f>
        <v>21.99489996076875</v>
      </c>
      <c r="G4">
        <f aca="true" t="shared" si="3" ref="G4:G27">ROUND(F4,0)</f>
        <v>22</v>
      </c>
      <c r="H4" s="8">
        <f aca="true" t="shared" si="4" ref="H4:H27">E4/G4</f>
        <v>1.7697285353536822</v>
      </c>
      <c r="I4" s="8">
        <f aca="true" t="shared" si="5" ref="I4:I27">G4*H4</f>
        <v>38.93402777778101</v>
      </c>
    </row>
    <row r="5" spans="1:9" ht="12.75">
      <c r="A5" s="3">
        <v>35608</v>
      </c>
      <c r="B5" s="1">
        <v>0.018055555555555557</v>
      </c>
      <c r="C5" t="s">
        <v>0</v>
      </c>
      <c r="D5" s="2">
        <f t="shared" si="0"/>
        <v>94.0180555555562</v>
      </c>
      <c r="E5" s="2">
        <f t="shared" si="1"/>
        <v>15.92777777777519</v>
      </c>
      <c r="F5" s="7">
        <f t="shared" si="2"/>
        <v>8.998038446447305</v>
      </c>
      <c r="G5">
        <f t="shared" si="3"/>
        <v>9</v>
      </c>
      <c r="H5" s="8">
        <f t="shared" si="4"/>
        <v>1.7697530864194657</v>
      </c>
      <c r="I5" s="8">
        <f t="shared" si="5"/>
        <v>15.92777777777519</v>
      </c>
    </row>
    <row r="6" spans="1:9" ht="12.75">
      <c r="A6" s="3">
        <v>35615</v>
      </c>
      <c r="B6" s="1">
        <v>0.09722222222222222</v>
      </c>
      <c r="C6" t="s">
        <v>0</v>
      </c>
      <c r="D6" s="2">
        <f t="shared" si="0"/>
        <v>101.09722222221899</v>
      </c>
      <c r="E6" s="2">
        <f t="shared" si="1"/>
        <v>7.079166666662786</v>
      </c>
      <c r="F6" s="7">
        <f t="shared" si="2"/>
        <v>3.999215378577278</v>
      </c>
      <c r="G6">
        <f t="shared" si="3"/>
        <v>4</v>
      </c>
      <c r="H6" s="8">
        <f t="shared" si="4"/>
        <v>1.7697916666656965</v>
      </c>
      <c r="I6" s="8">
        <f t="shared" si="5"/>
        <v>7.079166666662786</v>
      </c>
    </row>
    <row r="7" spans="1:9" ht="12.75">
      <c r="A7" s="3">
        <v>35623</v>
      </c>
      <c r="B7" s="1">
        <v>0.9458333333333333</v>
      </c>
      <c r="C7" t="s">
        <v>0</v>
      </c>
      <c r="D7" s="2">
        <f t="shared" si="0"/>
        <v>109.9458333333314</v>
      </c>
      <c r="E7" s="2">
        <f t="shared" si="1"/>
        <v>8.848611111112405</v>
      </c>
      <c r="F7" s="7">
        <f t="shared" si="2"/>
        <v>4.998823067870027</v>
      </c>
      <c r="G7">
        <f t="shared" si="3"/>
        <v>5</v>
      </c>
      <c r="H7" s="8">
        <f t="shared" si="4"/>
        <v>1.7697222222224809</v>
      </c>
      <c r="I7" s="8">
        <f t="shared" si="5"/>
        <v>8.848611111112405</v>
      </c>
    </row>
    <row r="8" spans="1:9" ht="12.75">
      <c r="A8" s="3">
        <v>35631</v>
      </c>
      <c r="B8" s="1">
        <v>0.025</v>
      </c>
      <c r="C8" t="s">
        <v>0</v>
      </c>
      <c r="D8" s="2">
        <f t="shared" si="0"/>
        <v>117.02500000000146</v>
      </c>
      <c r="E8" s="2">
        <f t="shared" si="1"/>
        <v>7.079166666670062</v>
      </c>
      <c r="F8" s="7">
        <f t="shared" si="2"/>
        <v>3.999215378581388</v>
      </c>
      <c r="G8">
        <f t="shared" si="3"/>
        <v>4</v>
      </c>
      <c r="H8" s="8">
        <f t="shared" si="4"/>
        <v>1.7697916666675155</v>
      </c>
      <c r="I8" s="8">
        <f t="shared" si="5"/>
        <v>7.079166666670062</v>
      </c>
    </row>
    <row r="9" spans="1:9" ht="12.75">
      <c r="A9" s="3">
        <v>35638</v>
      </c>
      <c r="B9" s="1">
        <v>0.10416666666666667</v>
      </c>
      <c r="C9" t="s">
        <v>0</v>
      </c>
      <c r="D9" s="2">
        <f t="shared" si="0"/>
        <v>124.10416666666424</v>
      </c>
      <c r="E9" s="2">
        <f t="shared" si="1"/>
        <v>7.079166666662786</v>
      </c>
      <c r="F9" s="7">
        <f t="shared" si="2"/>
        <v>3.999215378577278</v>
      </c>
      <c r="G9">
        <f t="shared" si="3"/>
        <v>4</v>
      </c>
      <c r="H9" s="8">
        <f t="shared" si="4"/>
        <v>1.7697916666656965</v>
      </c>
      <c r="I9" s="8">
        <f t="shared" si="5"/>
        <v>7.079166666662786</v>
      </c>
    </row>
    <row r="10" spans="1:9" ht="12.75">
      <c r="A10" s="3">
        <v>35639</v>
      </c>
      <c r="B10" s="1">
        <v>0.8743055555555556</v>
      </c>
      <c r="C10" t="s">
        <v>0</v>
      </c>
      <c r="D10" s="2">
        <f t="shared" si="0"/>
        <v>125.87430555555329</v>
      </c>
      <c r="E10" s="2">
        <f t="shared" si="1"/>
        <v>1.7701388888890506</v>
      </c>
      <c r="F10" s="7">
        <f t="shared" si="2"/>
        <v>1</v>
      </c>
      <c r="G10">
        <f t="shared" si="3"/>
        <v>1</v>
      </c>
      <c r="H10" s="8">
        <f t="shared" si="4"/>
        <v>1.7701388888890506</v>
      </c>
      <c r="I10" s="8">
        <f t="shared" si="5"/>
        <v>1.7701388888890506</v>
      </c>
    </row>
    <row r="11" spans="1:12" ht="12.75">
      <c r="A11" s="3">
        <v>35651</v>
      </c>
      <c r="B11" s="1">
        <v>0.625</v>
      </c>
      <c r="C11" t="s">
        <v>15</v>
      </c>
      <c r="D11" s="2">
        <f t="shared" si="0"/>
        <v>137.625</v>
      </c>
      <c r="E11" s="2"/>
      <c r="F11" s="7"/>
      <c r="H11" s="8"/>
      <c r="I11" s="8"/>
      <c r="K11">
        <v>0</v>
      </c>
      <c r="L11">
        <v>4</v>
      </c>
    </row>
    <row r="12" spans="1:13" ht="12.75">
      <c r="A12" s="3">
        <v>35662</v>
      </c>
      <c r="B12" s="1">
        <v>0.9777777777777777</v>
      </c>
      <c r="C12" t="s">
        <v>1</v>
      </c>
      <c r="D12" s="2">
        <f t="shared" si="0"/>
        <v>148.9777777777781</v>
      </c>
      <c r="E12" s="2"/>
      <c r="F12" s="7"/>
      <c r="H12" s="8"/>
      <c r="I12" s="8"/>
      <c r="K12" s="9">
        <f>(D12-$D$11)*360/398.9</f>
        <v>10.245675607922077</v>
      </c>
      <c r="L12" s="2">
        <f>SQRT((5-COS(K12/180*PI()))^2+(SIN(K12/180*PI()))^2)</f>
        <v>4.019882927261402</v>
      </c>
      <c r="M12" s="2">
        <f>L12-$L$11</f>
        <v>0.01988292726140184</v>
      </c>
    </row>
    <row r="13" spans="1:13" ht="12.75">
      <c r="A13" s="3">
        <v>35670</v>
      </c>
      <c r="B13" s="1">
        <v>0.05694444444444444</v>
      </c>
      <c r="C13" t="s">
        <v>1</v>
      </c>
      <c r="D13" s="2">
        <f t="shared" si="0"/>
        <v>156.0569444444409</v>
      </c>
      <c r="E13" s="2">
        <f t="shared" si="1"/>
        <v>7.079166666662786</v>
      </c>
      <c r="F13" s="7">
        <f t="shared" si="2"/>
        <v>3.999215378577278</v>
      </c>
      <c r="G13">
        <f t="shared" si="3"/>
        <v>4</v>
      </c>
      <c r="H13" s="8">
        <f t="shared" si="4"/>
        <v>1.7697916666656965</v>
      </c>
      <c r="I13" s="8">
        <f t="shared" si="5"/>
        <v>7.079166666662786</v>
      </c>
      <c r="K13" s="9">
        <f aca="true" t="shared" si="6" ref="K13:K27">(D13-$D$11)*360/398.9</f>
        <v>16.634494860864177</v>
      </c>
      <c r="L13" s="2">
        <f aca="true" t="shared" si="7" ref="L13:L27">SQRT((5-COS(K13/180*PI()))^2+(SIN(K13/180*PI()))^2)</f>
        <v>4.051974330581523</v>
      </c>
      <c r="M13" s="2">
        <f aca="true" t="shared" si="8" ref="M13:M27">L13-$L$11</f>
        <v>0.051974330581522565</v>
      </c>
    </row>
    <row r="14" spans="1:13" ht="12.75">
      <c r="A14" s="3">
        <v>35671</v>
      </c>
      <c r="B14" s="1">
        <v>0.8270833333333334</v>
      </c>
      <c r="C14" t="s">
        <v>1</v>
      </c>
      <c r="D14" s="2">
        <f t="shared" si="0"/>
        <v>157.82708333332994</v>
      </c>
      <c r="E14" s="2">
        <f t="shared" si="1"/>
        <v>1.7701388888890506</v>
      </c>
      <c r="F14" s="7">
        <f t="shared" si="2"/>
        <v>1</v>
      </c>
      <c r="G14">
        <f t="shared" si="3"/>
        <v>1</v>
      </c>
      <c r="H14" s="8">
        <f t="shared" si="4"/>
        <v>1.7701388888890506</v>
      </c>
      <c r="I14" s="8">
        <f t="shared" si="5"/>
        <v>1.7701388888890506</v>
      </c>
      <c r="K14" s="9">
        <f t="shared" si="6"/>
        <v>18.23201303584552</v>
      </c>
      <c r="L14" s="2">
        <f t="shared" si="7"/>
        <v>4.0622685885313</v>
      </c>
      <c r="M14" s="2">
        <f t="shared" si="8"/>
        <v>0.062268588531299685</v>
      </c>
    </row>
    <row r="15" spans="1:13" ht="12.75">
      <c r="A15" s="3">
        <v>35678</v>
      </c>
      <c r="B15" s="1">
        <v>0.90625</v>
      </c>
      <c r="C15" t="s">
        <v>1</v>
      </c>
      <c r="D15" s="2">
        <f t="shared" si="0"/>
        <v>164.90625</v>
      </c>
      <c r="E15" s="2">
        <f t="shared" si="1"/>
        <v>7.079166666670062</v>
      </c>
      <c r="F15" s="7">
        <f t="shared" si="2"/>
        <v>3.999215378581388</v>
      </c>
      <c r="G15">
        <f t="shared" si="3"/>
        <v>4</v>
      </c>
      <c r="H15" s="8">
        <f t="shared" si="4"/>
        <v>1.7697916666675155</v>
      </c>
      <c r="I15" s="8">
        <f t="shared" si="5"/>
        <v>7.079166666670062</v>
      </c>
      <c r="K15" s="9">
        <f t="shared" si="6"/>
        <v>24.620832288794187</v>
      </c>
      <c r="L15" s="2">
        <f t="shared" si="7"/>
        <v>4.112074059921718</v>
      </c>
      <c r="M15" s="2">
        <f t="shared" si="8"/>
        <v>0.11207405992171804</v>
      </c>
    </row>
    <row r="16" spans="1:13" ht="12.75">
      <c r="A16" s="3">
        <v>35685</v>
      </c>
      <c r="B16" s="1">
        <v>0.9611111111111111</v>
      </c>
      <c r="C16" t="s">
        <v>1</v>
      </c>
      <c r="D16" s="2">
        <f t="shared" si="0"/>
        <v>171.96111111110804</v>
      </c>
      <c r="E16" s="2">
        <f t="shared" si="1"/>
        <v>7.054861111108039</v>
      </c>
      <c r="F16" s="7">
        <f t="shared" si="2"/>
        <v>3.985484503724852</v>
      </c>
      <c r="G16">
        <f t="shared" si="3"/>
        <v>4</v>
      </c>
      <c r="H16" s="8">
        <f t="shared" si="4"/>
        <v>1.7637152777770098</v>
      </c>
      <c r="I16" s="8">
        <f t="shared" si="5"/>
        <v>7.054861111108039</v>
      </c>
      <c r="K16" s="9">
        <f t="shared" si="6"/>
        <v>30.98771621960114</v>
      </c>
      <c r="L16" s="2">
        <f t="shared" si="7"/>
        <v>4.174592553462867</v>
      </c>
      <c r="M16" s="2">
        <f t="shared" si="8"/>
        <v>0.17459255346286717</v>
      </c>
    </row>
    <row r="17" spans="1:13" ht="12.75">
      <c r="A17" s="3">
        <v>35694</v>
      </c>
      <c r="B17" s="1">
        <v>0.8361111111111111</v>
      </c>
      <c r="C17" t="s">
        <v>1</v>
      </c>
      <c r="D17" s="2">
        <f t="shared" si="0"/>
        <v>180.83611111110804</v>
      </c>
      <c r="E17" s="2">
        <f t="shared" si="1"/>
        <v>8.875</v>
      </c>
      <c r="F17" s="7">
        <f t="shared" si="2"/>
        <v>5.013730874852426</v>
      </c>
      <c r="G17">
        <f t="shared" si="3"/>
        <v>5</v>
      </c>
      <c r="H17" s="8">
        <f t="shared" si="4"/>
        <v>1.775</v>
      </c>
      <c r="I17" s="8">
        <f t="shared" si="5"/>
        <v>8.875</v>
      </c>
      <c r="K17" s="9">
        <f t="shared" si="6"/>
        <v>38.997242416643005</v>
      </c>
      <c r="L17" s="2">
        <f t="shared" si="7"/>
        <v>4.269454006005111</v>
      </c>
      <c r="M17" s="2">
        <f t="shared" si="8"/>
        <v>0.2694540060051107</v>
      </c>
    </row>
    <row r="18" spans="1:13" ht="12.75">
      <c r="A18" s="3">
        <v>35701</v>
      </c>
      <c r="B18" s="1">
        <v>0.9159722222222223</v>
      </c>
      <c r="C18" t="s">
        <v>1</v>
      </c>
      <c r="D18" s="2">
        <f t="shared" si="0"/>
        <v>187.9159722222248</v>
      </c>
      <c r="E18" s="2">
        <f t="shared" si="1"/>
        <v>7.07986111111677</v>
      </c>
      <c r="F18" s="7">
        <f t="shared" si="2"/>
        <v>3.9996076892927492</v>
      </c>
      <c r="G18">
        <f t="shared" si="3"/>
        <v>4</v>
      </c>
      <c r="H18" s="8">
        <f t="shared" si="4"/>
        <v>1.7699652777791925</v>
      </c>
      <c r="I18" s="8">
        <f t="shared" si="5"/>
        <v>7.07986111111677</v>
      </c>
      <c r="K18" s="9">
        <f t="shared" si="6"/>
        <v>45.38668839308331</v>
      </c>
      <c r="L18" s="2">
        <f t="shared" si="7"/>
        <v>4.356238675704482</v>
      </c>
      <c r="M18" s="2">
        <f t="shared" si="8"/>
        <v>0.356238675704482</v>
      </c>
    </row>
    <row r="19" spans="1:13" ht="12.75">
      <c r="A19" s="3">
        <v>35710</v>
      </c>
      <c r="B19" s="1">
        <v>0.7659722222222222</v>
      </c>
      <c r="C19" t="s">
        <v>1</v>
      </c>
      <c r="D19" s="2">
        <f t="shared" si="0"/>
        <v>196.76597222222335</v>
      </c>
      <c r="E19" s="2">
        <f t="shared" si="1"/>
        <v>8.849999999998545</v>
      </c>
      <c r="F19" s="7">
        <f t="shared" si="2"/>
        <v>4.999607689288639</v>
      </c>
      <c r="G19">
        <f t="shared" si="3"/>
        <v>5</v>
      </c>
      <c r="H19" s="8">
        <f t="shared" si="4"/>
        <v>1.769999999999709</v>
      </c>
      <c r="I19" s="8">
        <f t="shared" si="5"/>
        <v>8.849999999998545</v>
      </c>
      <c r="K19" s="9">
        <f t="shared" si="6"/>
        <v>53.37365254449839</v>
      </c>
      <c r="L19" s="2">
        <f t="shared" si="7"/>
        <v>4.475942372945448</v>
      </c>
      <c r="M19" s="2">
        <f t="shared" si="8"/>
        <v>0.4759423729454477</v>
      </c>
    </row>
    <row r="20" spans="1:13" ht="12.75">
      <c r="A20" s="3">
        <v>35717</v>
      </c>
      <c r="B20" s="1">
        <v>0.8458333333333333</v>
      </c>
      <c r="C20" t="s">
        <v>1</v>
      </c>
      <c r="D20" s="2">
        <f t="shared" si="0"/>
        <v>203.84583333333285</v>
      </c>
      <c r="E20" s="2">
        <f t="shared" si="1"/>
        <v>7.079861111109494</v>
      </c>
      <c r="F20" s="7">
        <f t="shared" si="2"/>
        <v>3.9996076892886387</v>
      </c>
      <c r="G20">
        <f t="shared" si="3"/>
        <v>4</v>
      </c>
      <c r="H20" s="8">
        <f t="shared" si="4"/>
        <v>1.7699652777773736</v>
      </c>
      <c r="I20" s="8">
        <f t="shared" si="5"/>
        <v>7.079861111109494</v>
      </c>
      <c r="K20" s="9">
        <f t="shared" si="6"/>
        <v>59.76309852093213</v>
      </c>
      <c r="L20" s="2">
        <f t="shared" si="7"/>
        <v>4.57867177198145</v>
      </c>
      <c r="M20" s="2">
        <f t="shared" si="8"/>
        <v>0.5786717719814503</v>
      </c>
    </row>
    <row r="21" spans="1:13" ht="12.75">
      <c r="A21" s="3">
        <v>35724</v>
      </c>
      <c r="B21" s="1">
        <v>0.9256944444444444</v>
      </c>
      <c r="C21" t="s">
        <v>1</v>
      </c>
      <c r="D21" s="2">
        <f t="shared" si="0"/>
        <v>210.92569444444234</v>
      </c>
      <c r="E21" s="2">
        <f t="shared" si="1"/>
        <v>7.079861111109494</v>
      </c>
      <c r="F21" s="7">
        <f t="shared" si="2"/>
        <v>3.9996076892886387</v>
      </c>
      <c r="G21">
        <f t="shared" si="3"/>
        <v>4</v>
      </c>
      <c r="H21" s="8">
        <f t="shared" si="4"/>
        <v>1.7699652777773736</v>
      </c>
      <c r="I21" s="8">
        <f t="shared" si="5"/>
        <v>7.079861111109494</v>
      </c>
      <c r="K21" s="9">
        <f t="shared" si="6"/>
        <v>66.15254449736587</v>
      </c>
      <c r="L21" s="2">
        <f t="shared" si="7"/>
        <v>4.685826525217302</v>
      </c>
      <c r="M21" s="2">
        <f t="shared" si="8"/>
        <v>0.6858265252173021</v>
      </c>
    </row>
    <row r="22" spans="1:13" ht="12.75">
      <c r="A22" s="3">
        <v>35733</v>
      </c>
      <c r="B22" s="1">
        <v>0.7763888888888889</v>
      </c>
      <c r="C22" t="s">
        <v>1</v>
      </c>
      <c r="D22" s="2">
        <f t="shared" si="0"/>
        <v>219.7763888888876</v>
      </c>
      <c r="E22" s="2">
        <f t="shared" si="1"/>
        <v>8.850694444445253</v>
      </c>
      <c r="F22" s="7">
        <f t="shared" si="2"/>
        <v>5</v>
      </c>
      <c r="G22">
        <f t="shared" si="3"/>
        <v>5</v>
      </c>
      <c r="H22" s="8">
        <f t="shared" si="4"/>
        <v>1.7701388888890506</v>
      </c>
      <c r="I22" s="8">
        <f t="shared" si="5"/>
        <v>8.850694444445253</v>
      </c>
      <c r="K22" s="9">
        <f t="shared" si="6"/>
        <v>74.1401353722726</v>
      </c>
      <c r="L22" s="2">
        <f t="shared" si="7"/>
        <v>4.823602950971255</v>
      </c>
      <c r="M22" s="2">
        <f t="shared" si="8"/>
        <v>0.8236029509712548</v>
      </c>
    </row>
    <row r="23" spans="1:13" ht="12.75">
      <c r="A23" s="3">
        <v>35740</v>
      </c>
      <c r="B23" s="1">
        <v>0.85625</v>
      </c>
      <c r="C23" t="s">
        <v>1</v>
      </c>
      <c r="D23" s="2">
        <f t="shared" si="0"/>
        <v>226.8562499999971</v>
      </c>
      <c r="E23" s="2">
        <f t="shared" si="1"/>
        <v>7.079861111109494</v>
      </c>
      <c r="F23" s="7">
        <f t="shared" si="2"/>
        <v>3.9996076892886387</v>
      </c>
      <c r="G23">
        <f t="shared" si="3"/>
        <v>4</v>
      </c>
      <c r="H23" s="8">
        <f t="shared" si="4"/>
        <v>1.7699652777773736</v>
      </c>
      <c r="I23" s="8">
        <f t="shared" si="5"/>
        <v>7.079861111109494</v>
      </c>
      <c r="K23" s="9">
        <f t="shared" si="6"/>
        <v>80.52958134870633</v>
      </c>
      <c r="L23" s="2">
        <f t="shared" si="7"/>
        <v>4.935039642609624</v>
      </c>
      <c r="M23" s="2">
        <f t="shared" si="8"/>
        <v>0.9350396426096239</v>
      </c>
    </row>
    <row r="24" spans="1:13" ht="12.75">
      <c r="A24" s="3">
        <v>35749</v>
      </c>
      <c r="B24" s="1">
        <v>0.70625</v>
      </c>
      <c r="C24" t="s">
        <v>1</v>
      </c>
      <c r="D24" s="2">
        <f t="shared" si="0"/>
        <v>235.7062500000029</v>
      </c>
      <c r="E24" s="2">
        <f t="shared" si="1"/>
        <v>8.85000000000582</v>
      </c>
      <c r="F24" s="7">
        <f t="shared" si="2"/>
        <v>4.999607689292749</v>
      </c>
      <c r="G24">
        <f t="shared" si="3"/>
        <v>5</v>
      </c>
      <c r="H24" s="8">
        <f t="shared" si="4"/>
        <v>1.7700000000011642</v>
      </c>
      <c r="I24" s="8">
        <f t="shared" si="5"/>
        <v>8.85000000000582</v>
      </c>
      <c r="K24" s="9">
        <f t="shared" si="6"/>
        <v>88.51654550012798</v>
      </c>
      <c r="L24" s="2">
        <f t="shared" si="7"/>
        <v>5.073570465931992</v>
      </c>
      <c r="M24" s="2">
        <f t="shared" si="8"/>
        <v>1.0735704659319918</v>
      </c>
    </row>
    <row r="25" spans="1:13" ht="12.75">
      <c r="A25" s="3">
        <v>35756</v>
      </c>
      <c r="B25" s="1">
        <v>0.7868055555555555</v>
      </c>
      <c r="C25" t="s">
        <v>1</v>
      </c>
      <c r="D25" s="2">
        <f t="shared" si="0"/>
        <v>242.7868055555591</v>
      </c>
      <c r="E25" s="2">
        <f t="shared" si="1"/>
        <v>7.080555555556202</v>
      </c>
      <c r="F25" s="7">
        <f t="shared" si="2"/>
        <v>4</v>
      </c>
      <c r="G25">
        <f t="shared" si="3"/>
        <v>4</v>
      </c>
      <c r="H25" s="8">
        <f t="shared" si="4"/>
        <v>1.7701388888890506</v>
      </c>
      <c r="I25" s="8">
        <f t="shared" si="5"/>
        <v>7.080555555556202</v>
      </c>
      <c r="K25" s="9">
        <f t="shared" si="6"/>
        <v>94.90661820005336</v>
      </c>
      <c r="L25" s="2">
        <f t="shared" si="7"/>
        <v>5.18221189242218</v>
      </c>
      <c r="M25" s="2">
        <f t="shared" si="8"/>
        <v>1.1822118924221803</v>
      </c>
    </row>
    <row r="26" spans="1:13" ht="12.75">
      <c r="A26" s="3">
        <v>35772</v>
      </c>
      <c r="B26" s="1">
        <v>0.7166666666666667</v>
      </c>
      <c r="C26" t="s">
        <v>1</v>
      </c>
      <c r="D26" s="2">
        <f t="shared" si="0"/>
        <v>258.71666666666715</v>
      </c>
      <c r="E26" s="2">
        <f t="shared" si="1"/>
        <v>15.929861111108039</v>
      </c>
      <c r="F26" s="7">
        <f t="shared" si="2"/>
        <v>8.999215378577277</v>
      </c>
      <c r="G26">
        <f t="shared" si="3"/>
        <v>9</v>
      </c>
      <c r="H26" s="8">
        <f t="shared" si="4"/>
        <v>1.7699845679008932</v>
      </c>
      <c r="I26" s="8">
        <f t="shared" si="5"/>
        <v>15.929861111108039</v>
      </c>
      <c r="K26" s="9">
        <f t="shared" si="6"/>
        <v>109.28302832790217</v>
      </c>
      <c r="L26" s="2">
        <f t="shared" si="7"/>
        <v>5.413164336566393</v>
      </c>
      <c r="M26" s="2">
        <f t="shared" si="8"/>
        <v>1.4131643365663926</v>
      </c>
    </row>
    <row r="27" spans="1:15" ht="12.75">
      <c r="A27" s="3">
        <v>35779</v>
      </c>
      <c r="B27" s="1">
        <v>0.7972222222222222</v>
      </c>
      <c r="C27" t="s">
        <v>1</v>
      </c>
      <c r="D27" s="6">
        <f t="shared" si="0"/>
        <v>265.79722222222335</v>
      </c>
      <c r="E27" s="2">
        <f t="shared" si="1"/>
        <v>7.080555555556202</v>
      </c>
      <c r="F27" s="7">
        <f t="shared" si="2"/>
        <v>4</v>
      </c>
      <c r="G27">
        <f t="shared" si="3"/>
        <v>4</v>
      </c>
      <c r="H27" s="8">
        <f t="shared" si="4"/>
        <v>1.7701388888890506</v>
      </c>
      <c r="I27" s="8">
        <f t="shared" si="5"/>
        <v>7.080555555556202</v>
      </c>
      <c r="K27" s="9">
        <f t="shared" si="6"/>
        <v>115.67310102782756</v>
      </c>
      <c r="L27" s="2">
        <f t="shared" si="7"/>
        <v>5.507482186181052</v>
      </c>
      <c r="M27" s="2">
        <f t="shared" si="8"/>
        <v>1.5074821861810523</v>
      </c>
      <c r="O27" s="4"/>
    </row>
    <row r="29" spans="8:9" ht="12.75">
      <c r="H29" t="s">
        <v>10</v>
      </c>
      <c r="I29" s="2">
        <f>E10</f>
        <v>1.7701388888890506</v>
      </c>
    </row>
    <row r="30" spans="8:9" ht="12.75">
      <c r="H30" s="4" t="s">
        <v>5</v>
      </c>
      <c r="I30" s="4">
        <f>SUM(I3:I27)/SUM(G3:G27)</f>
        <v>1.7698702351986788</v>
      </c>
    </row>
    <row r="31" spans="8:9" ht="12.75">
      <c r="H31" s="5" t="s">
        <v>14</v>
      </c>
      <c r="I31" s="5">
        <f>D12+I30*SUM(G13:G27)</f>
        <v>265.7892133008909</v>
      </c>
    </row>
    <row r="32" spans="8:9" ht="12.75">
      <c r="H32" s="4" t="s">
        <v>6</v>
      </c>
      <c r="I32" s="4">
        <f>(D27-I31)*24*60</f>
        <v>11.532846718764631</v>
      </c>
    </row>
    <row r="33" spans="8:9" ht="12.75">
      <c r="H33" s="4" t="s">
        <v>7</v>
      </c>
      <c r="I33" s="4">
        <f>M27/I32</f>
        <v>0.13071206294004487</v>
      </c>
    </row>
    <row r="34" spans="8:9" ht="12.75">
      <c r="H34" s="4" t="s">
        <v>8</v>
      </c>
      <c r="I34" s="4">
        <f>I33*150000000/60</f>
        <v>326780.15735011216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Duisburg-Essen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 Backhaus</cp:lastModifiedBy>
  <dcterms:created xsi:type="dcterms:W3CDTF">2012-06-18T18:08:02Z</dcterms:created>
  <dcterms:modified xsi:type="dcterms:W3CDTF">2012-07-05T12:25:10Z</dcterms:modified>
  <cp:category/>
  <cp:version/>
  <cp:contentType/>
  <cp:contentStatus/>
</cp:coreProperties>
</file>