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530" windowHeight="8295" activeTab="0"/>
  </bookViews>
  <sheets>
    <sheet name="observers" sheetId="1" r:id="rId1"/>
    <sheet name="Line" sheetId="2" r:id="rId2"/>
    <sheet name="Diagramm1" sheetId="3" r:id="rId3"/>
  </sheets>
  <definedNames>
    <definedName name="aWert">'Line'!$H$12</definedName>
    <definedName name="bWert">'Line'!$F$12</definedName>
    <definedName name="GRD">'Line'!$A$1</definedName>
    <definedName name="tWerte">'Line'!$H$17:$H$39</definedName>
    <definedName name="x0Wert">'Line'!$I$12</definedName>
    <definedName name="xWerte">'Line'!$F$17:$F$39</definedName>
    <definedName name="y0Wert">'Line'!$G$12</definedName>
    <definedName name="yWerte">'Line'!$G$17:$G$39</definedName>
  </definedNames>
  <calcPr fullCalcOnLoad="1"/>
</workbook>
</file>

<file path=xl/sharedStrings.xml><?xml version="1.0" encoding="utf-8"?>
<sst xmlns="http://schemas.openxmlformats.org/spreadsheetml/2006/main" count="46" uniqueCount="46">
  <si>
    <t>Line fit:</t>
  </si>
  <si>
    <t xml:space="preserve">Y'(t) = </t>
  </si>
  <si>
    <r>
      <t>b*t + y</t>
    </r>
    <r>
      <rPr>
        <vertAlign val="subscript"/>
        <sz val="12"/>
        <rFont val="Arial"/>
        <family val="2"/>
      </rPr>
      <t>0</t>
    </r>
  </si>
  <si>
    <t xml:space="preserve">X'(t) = </t>
  </si>
  <si>
    <r>
      <t>a*t + x</t>
    </r>
    <r>
      <rPr>
        <vertAlign val="subscript"/>
        <sz val="12"/>
        <rFont val="Arial"/>
        <family val="2"/>
      </rPr>
      <t>0</t>
    </r>
  </si>
  <si>
    <t>Position angle</t>
  </si>
  <si>
    <t>relative rectangular coordinates</t>
  </si>
  <si>
    <t>Time difference</t>
  </si>
  <si>
    <t>Nr</t>
  </si>
  <si>
    <t>h:mm:ss</t>
  </si>
  <si>
    <t>x' = x/R</t>
  </si>
  <si>
    <t>y' = y/R</t>
  </si>
  <si>
    <t>t in min</t>
  </si>
  <si>
    <t>Y'(t)</t>
  </si>
  <si>
    <t>X'(t)</t>
  </si>
  <si>
    <t>relative distance</t>
  </si>
  <si>
    <t>r'</t>
  </si>
  <si>
    <t>Time t in UT</t>
  </si>
  <si>
    <t>b</t>
  </si>
  <si>
    <t>a</t>
  </si>
  <si>
    <t>R: radius of the Sun in your picture</t>
  </si>
  <si>
    <t>Please take from your picture</t>
  </si>
  <si>
    <r>
      <t>y</t>
    </r>
    <r>
      <rPr>
        <b/>
        <vertAlign val="subscript"/>
        <sz val="18"/>
        <color indexed="18"/>
        <rFont val="Courier New"/>
        <family val="3"/>
      </rPr>
      <t>0</t>
    </r>
  </si>
  <si>
    <r>
      <t>x</t>
    </r>
    <r>
      <rPr>
        <b/>
        <vertAlign val="subscript"/>
        <sz val="18"/>
        <color indexed="18"/>
        <rFont val="Courier New"/>
        <family val="3"/>
      </rPr>
      <t>0</t>
    </r>
  </si>
  <si>
    <t>values</t>
  </si>
  <si>
    <t>Then, the blue cells will show the parameters and values of the line fit.</t>
  </si>
  <si>
    <t>parameters</t>
  </si>
  <si>
    <t>r: distance to the center of the Sun</t>
  </si>
  <si>
    <t>the relative distance to the center of the Sun r'= r/R.</t>
  </si>
  <si>
    <t>Please write your dates into the table!.</t>
  </si>
  <si>
    <t>Name</t>
  </si>
  <si>
    <t>First Name</t>
  </si>
  <si>
    <t>City</t>
  </si>
  <si>
    <t>Longitude</t>
  </si>
  <si>
    <t>Latitude</t>
  </si>
  <si>
    <t>The table for your measures is on the second worksheet!</t>
  </si>
  <si>
    <r>
      <t xml:space="preserve">and the angle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>' between r und axis auf Sun (west) .</t>
    </r>
  </si>
  <si>
    <r>
      <t xml:space="preserve">Write your measures for time t, r' and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 xml:space="preserve">' into the green cells. After having finished click on "line fit".  </t>
    </r>
  </si>
  <si>
    <r>
      <t>q</t>
    </r>
    <r>
      <rPr>
        <b/>
        <sz val="10"/>
        <rFont val="Arial"/>
        <family val="2"/>
      </rPr>
      <t>'</t>
    </r>
  </si>
  <si>
    <t>e/w</t>
  </si>
  <si>
    <t>n/s</t>
  </si>
  <si>
    <t>Friederich</t>
  </si>
  <si>
    <t>Joachim</t>
  </si>
  <si>
    <t>Pforzheim</t>
  </si>
  <si>
    <t>e</t>
  </si>
  <si>
    <t>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</si>
</sst>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h]:mm:ss;@"/>
    <numFmt numFmtId="173" formatCode="0.00000"/>
    <numFmt numFmtId="174" formatCode="0.0000"/>
    <numFmt numFmtId="175" formatCode="0.000000"/>
  </numFmts>
  <fonts count="16">
    <font>
      <sz val="12"/>
      <name val="Courier New"/>
      <family val="0"/>
    </font>
    <font>
      <sz val="14"/>
      <name val="Arial"/>
      <family val="0"/>
    </font>
    <font>
      <vertAlign val="subscript"/>
      <sz val="12"/>
      <name val="Arial"/>
      <family val="2"/>
    </font>
    <font>
      <b/>
      <i/>
      <sz val="16"/>
      <name val="Courier New"/>
      <family val="3"/>
    </font>
    <font>
      <b/>
      <sz val="18"/>
      <color indexed="18"/>
      <name val="Courier New"/>
      <family val="0"/>
    </font>
    <font>
      <sz val="18"/>
      <name val="Courier New"/>
      <family val="0"/>
    </font>
    <font>
      <b/>
      <vertAlign val="subscript"/>
      <sz val="18"/>
      <color indexed="18"/>
      <name val="Courier New"/>
      <family val="3"/>
    </font>
    <font>
      <b/>
      <sz val="18"/>
      <name val="Arial"/>
      <family val="2"/>
    </font>
    <font>
      <sz val="18"/>
      <name val="Arial"/>
      <family val="0"/>
    </font>
    <font>
      <sz val="20"/>
      <name val="Arial"/>
      <family val="0"/>
    </font>
    <font>
      <b/>
      <sz val="12"/>
      <name val="Arial"/>
      <family val="0"/>
    </font>
    <font>
      <b/>
      <sz val="12"/>
      <name val="Courier New"/>
      <family val="0"/>
    </font>
    <font>
      <b/>
      <sz val="12"/>
      <name val="Symbol"/>
      <family val="1"/>
    </font>
    <font>
      <b/>
      <sz val="10"/>
      <name val="Symbol"/>
      <family val="1"/>
    </font>
    <font>
      <b/>
      <sz val="10"/>
      <name val="Arial"/>
      <family val="2"/>
    </font>
    <font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 style="medium"/>
      <top style="medium"/>
      <bottom style="medium">
        <color indexed="23"/>
      </bottom>
    </border>
    <border>
      <left style="thin"/>
      <right style="thin"/>
      <top style="thin"/>
      <bottom style="thin"/>
    </border>
    <border>
      <left style="medium"/>
      <right style="thin"/>
      <top style="medium">
        <color indexed="23"/>
      </top>
      <bottom style="medium"/>
    </border>
    <border>
      <left>
        <color indexed="63"/>
      </left>
      <right style="thin"/>
      <top style="medium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>
      <alignment/>
    </xf>
    <xf numFmtId="172" fontId="1" fillId="4" borderId="0" xfId="0" applyNumberFormat="1" applyFont="1" applyFill="1" applyAlignment="1" applyProtection="1">
      <alignment/>
      <protection locked="0"/>
    </xf>
    <xf numFmtId="0" fontId="1" fillId="4" borderId="0" xfId="0" applyFont="1" applyFill="1" applyAlignment="1" applyProtection="1">
      <alignment/>
      <protection locked="0"/>
    </xf>
    <xf numFmtId="0" fontId="1" fillId="4" borderId="0" xfId="0" applyFont="1" applyFill="1" applyAlignment="1" applyProtection="1">
      <alignment horizontal="right"/>
      <protection locked="0"/>
    </xf>
    <xf numFmtId="173" fontId="4" fillId="0" borderId="1" xfId="0" applyNumberFormat="1" applyFont="1" applyFill="1" applyBorder="1" applyAlignment="1" applyProtection="1">
      <alignment horizontal="center" wrapText="1"/>
      <protection locked="0"/>
    </xf>
    <xf numFmtId="173" fontId="4" fillId="0" borderId="2" xfId="0" applyNumberFormat="1" applyFont="1" applyFill="1" applyBorder="1" applyAlignment="1" applyProtection="1">
      <alignment horizontal="center" wrapText="1"/>
      <protection locked="0"/>
    </xf>
    <xf numFmtId="173" fontId="4" fillId="0" borderId="3" xfId="0" applyNumberFormat="1" applyFont="1" applyFill="1" applyBorder="1" applyAlignment="1" applyProtection="1">
      <alignment horizontal="center" wrapText="1"/>
      <protection locked="0"/>
    </xf>
    <xf numFmtId="174" fontId="0" fillId="5" borderId="0" xfId="0" applyNumberFormat="1" applyFill="1" applyAlignment="1" applyProtection="1">
      <alignment horizontal="right"/>
      <protection/>
    </xf>
    <xf numFmtId="0" fontId="0" fillId="4" borderId="0" xfId="0" applyFill="1" applyAlignment="1">
      <alignment horizontal="centerContinuous"/>
    </xf>
    <xf numFmtId="2" fontId="0" fillId="6" borderId="0" xfId="0" applyNumberFormat="1" applyFill="1" applyAlignment="1" applyProtection="1">
      <alignment horizontal="right"/>
      <protection locked="0"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172" fontId="10" fillId="4" borderId="0" xfId="0" applyNumberFormat="1" applyFont="1" applyFill="1" applyAlignment="1" applyProtection="1">
      <alignment horizontal="left"/>
      <protection locked="0"/>
    </xf>
    <xf numFmtId="0" fontId="11" fillId="4" borderId="0" xfId="0" applyFont="1" applyFill="1" applyAlignment="1">
      <alignment/>
    </xf>
    <xf numFmtId="0" fontId="10" fillId="4" borderId="0" xfId="0" applyFont="1" applyFill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175" fontId="5" fillId="6" borderId="5" xfId="0" applyNumberFormat="1" applyFont="1" applyFill="1" applyBorder="1" applyAlignment="1" applyProtection="1">
      <alignment/>
      <protection locked="0"/>
    </xf>
    <xf numFmtId="175" fontId="5" fillId="6" borderId="6" xfId="0" applyNumberFormat="1" applyFont="1" applyFill="1" applyBorder="1" applyAlignment="1" applyProtection="1">
      <alignment/>
      <protection locked="0"/>
    </xf>
    <xf numFmtId="175" fontId="5" fillId="6" borderId="7" xfId="0" applyNumberFormat="1" applyFont="1" applyFill="1" applyBorder="1" applyAlignment="1" applyProtection="1">
      <alignment/>
      <protection locked="0"/>
    </xf>
    <xf numFmtId="174" fontId="0" fillId="6" borderId="0" xfId="0" applyNumberFormat="1" applyFill="1" applyAlignment="1" applyProtection="1">
      <alignment horizontal="right"/>
      <protection locked="0"/>
    </xf>
    <xf numFmtId="172" fontId="11" fillId="5" borderId="0" xfId="0" applyNumberFormat="1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Continuous" wrapText="1"/>
      <protection locked="0"/>
    </xf>
    <xf numFmtId="173" fontId="11" fillId="5" borderId="0" xfId="0" applyNumberFormat="1" applyFont="1" applyFill="1" applyAlignment="1" applyProtection="1">
      <alignment horizontal="center" wrapText="1"/>
      <protection locked="0"/>
    </xf>
    <xf numFmtId="173" fontId="11" fillId="5" borderId="0" xfId="0" applyNumberFormat="1" applyFont="1" applyFill="1" applyAlignment="1" applyProtection="1">
      <alignment horizontal="centerContinuous"/>
      <protection locked="0"/>
    </xf>
    <xf numFmtId="0" fontId="11" fillId="5" borderId="8" xfId="0" applyFont="1" applyFill="1" applyBorder="1" applyAlignment="1" applyProtection="1">
      <alignment horizontal="center" wrapText="1"/>
      <protection locked="0"/>
    </xf>
    <xf numFmtId="172" fontId="11" fillId="5" borderId="8" xfId="0" applyNumberFormat="1" applyFont="1" applyFill="1" applyBorder="1" applyAlignment="1" applyProtection="1">
      <alignment horizontal="center" wrapText="1"/>
      <protection locked="0"/>
    </xf>
    <xf numFmtId="0" fontId="11" fillId="5" borderId="8" xfId="0" applyFont="1" applyFill="1" applyBorder="1" applyAlignment="1" applyProtection="1">
      <alignment horizontal="center"/>
      <protection locked="0"/>
    </xf>
    <xf numFmtId="0" fontId="13" fillId="5" borderId="8" xfId="0" applyFont="1" applyFill="1" applyBorder="1" applyAlignment="1" applyProtection="1">
      <alignment horizontal="center"/>
      <protection locked="0"/>
    </xf>
    <xf numFmtId="172" fontId="0" fillId="7" borderId="0" xfId="0" applyNumberFormat="1" applyFill="1" applyAlignment="1" applyProtection="1">
      <alignment horizontal="right"/>
      <protection locked="0"/>
    </xf>
    <xf numFmtId="174" fontId="0" fillId="7" borderId="0" xfId="0" applyNumberFormat="1" applyFill="1" applyAlignment="1" applyProtection="1">
      <alignment horizontal="right"/>
      <protection locked="0"/>
    </xf>
    <xf numFmtId="2" fontId="0" fillId="7" borderId="0" xfId="0" applyNumberFormat="1" applyFill="1" applyAlignment="1" applyProtection="1">
      <alignment horizontal="right"/>
      <protection locked="0"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Line!$F$17:$F$39</c:f>
              <c:numCache>
                <c:ptCount val="23"/>
                <c:pt idx="0">
                  <c:v>-0.8653</c:v>
                </c:pt>
                <c:pt idx="1">
                  <c:v>-0.8002</c:v>
                </c:pt>
                <c:pt idx="2">
                  <c:v>-0.7402</c:v>
                </c:pt>
                <c:pt idx="3">
                  <c:v>-0.6667</c:v>
                </c:pt>
                <c:pt idx="4">
                  <c:v>-0.6102</c:v>
                </c:pt>
                <c:pt idx="5">
                  <c:v>-0.5475</c:v>
                </c:pt>
                <c:pt idx="6">
                  <c:v>-0.4803</c:v>
                </c:pt>
                <c:pt idx="7">
                  <c:v>-0.4114</c:v>
                </c:pt>
                <c:pt idx="8">
                  <c:v>-0.3616</c:v>
                </c:pt>
                <c:pt idx="9">
                  <c:v>-0.3</c:v>
                </c:pt>
                <c:pt idx="10">
                  <c:v>-0.2347</c:v>
                </c:pt>
                <c:pt idx="11">
                  <c:v>-0.1731</c:v>
                </c:pt>
                <c:pt idx="12">
                  <c:v>-0.0985</c:v>
                </c:pt>
                <c:pt idx="13">
                  <c:v>-0.0487</c:v>
                </c:pt>
                <c:pt idx="14">
                  <c:v>0.0122</c:v>
                </c:pt>
                <c:pt idx="15">
                  <c:v>0.0756</c:v>
                </c:pt>
                <c:pt idx="16">
                  <c:v>0.1446</c:v>
                </c:pt>
                <c:pt idx="17">
                  <c:v>0.1985</c:v>
                </c:pt>
                <c:pt idx="18">
                  <c:v>0.2538</c:v>
                </c:pt>
                <c:pt idx="19">
                  <c:v>0.3304</c:v>
                </c:pt>
                <c:pt idx="20">
                  <c:v>0.379</c:v>
                </c:pt>
                <c:pt idx="21">
                  <c:v>0.4462</c:v>
                </c:pt>
                <c:pt idx="22">
                  <c:v>0.5135</c:v>
                </c:pt>
              </c:numCache>
            </c:numRef>
          </c:xVal>
          <c:yVal>
            <c:numRef>
              <c:f>Line!$G$17:$G$39</c:f>
              <c:numCache>
                <c:ptCount val="23"/>
                <c:pt idx="0">
                  <c:v>-0.4884</c:v>
                </c:pt>
                <c:pt idx="1">
                  <c:v>-0.5027</c:v>
                </c:pt>
                <c:pt idx="2">
                  <c:v>-0.5041</c:v>
                </c:pt>
                <c:pt idx="3">
                  <c:v>-0.5447</c:v>
                </c:pt>
                <c:pt idx="4">
                  <c:v>-0.5401</c:v>
                </c:pt>
                <c:pt idx="5">
                  <c:v>-0.5564</c:v>
                </c:pt>
                <c:pt idx="6">
                  <c:v>-0.5624</c:v>
                </c:pt>
                <c:pt idx="7">
                  <c:v>-0.5889</c:v>
                </c:pt>
                <c:pt idx="8">
                  <c:v>-0.5966</c:v>
                </c:pt>
                <c:pt idx="9">
                  <c:v>-0.6154</c:v>
                </c:pt>
                <c:pt idx="10">
                  <c:v>-0.6222</c:v>
                </c:pt>
                <c:pt idx="11">
                  <c:v>-0.641</c:v>
                </c:pt>
                <c:pt idx="12">
                  <c:v>-0.6578</c:v>
                </c:pt>
                <c:pt idx="13">
                  <c:v>-0.6761</c:v>
                </c:pt>
                <c:pt idx="14">
                  <c:v>-0.6825</c:v>
                </c:pt>
                <c:pt idx="15">
                  <c:v>-0.7006</c:v>
                </c:pt>
                <c:pt idx="16">
                  <c:v>-0.7059</c:v>
                </c:pt>
                <c:pt idx="17">
                  <c:v>-0.7214</c:v>
                </c:pt>
                <c:pt idx="18">
                  <c:v>-0.7375</c:v>
                </c:pt>
                <c:pt idx="19">
                  <c:v>-0.7567</c:v>
                </c:pt>
                <c:pt idx="20">
                  <c:v>-0.7669</c:v>
                </c:pt>
                <c:pt idx="21">
                  <c:v>-0.7836</c:v>
                </c:pt>
                <c:pt idx="22">
                  <c:v>-0.7927</c:v>
                </c:pt>
              </c:numCache>
            </c:numRef>
          </c:yVal>
          <c:smooth val="0"/>
        </c:ser>
        <c:axId val="52647944"/>
        <c:axId val="4069449"/>
      </c:scatterChart>
      <c:valAx>
        <c:axId val="5264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9449"/>
        <c:crosses val="autoZero"/>
        <c:crossBetween val="midCat"/>
        <c:dispUnits/>
      </c:valAx>
      <c:valAx>
        <c:axId val="4069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479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1</xdr:row>
      <xdr:rowOff>19050</xdr:rowOff>
    </xdr:from>
    <xdr:to>
      <xdr:col>8</xdr:col>
      <xdr:colOff>695325</xdr:colOff>
      <xdr:row>7</xdr:row>
      <xdr:rowOff>66675</xdr:rowOff>
    </xdr:to>
    <xdr:sp macro="[0]!AusgleichsGeraden">
      <xdr:nvSpPr>
        <xdr:cNvPr id="1" name="Oval 3"/>
        <xdr:cNvSpPr>
          <a:spLocks/>
        </xdr:cNvSpPr>
      </xdr:nvSpPr>
      <xdr:spPr>
        <a:xfrm>
          <a:off x="5734050" y="219075"/>
          <a:ext cx="2762250" cy="1295400"/>
        </a:xfrm>
        <a:prstGeom prst="ellipse">
          <a:avLst/>
        </a:prstGeom>
        <a:solidFill>
          <a:srgbClr val="00FF00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latin typeface="Courier New"/>
              <a:ea typeface="Courier New"/>
              <a:cs typeface="Courier New"/>
            </a:rPr>
            <a:t>Click for line fit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10"/>
  <sheetViews>
    <sheetView tabSelected="1" workbookViewId="0" topLeftCell="B1">
      <selection activeCell="H5" sqref="H5"/>
    </sheetView>
  </sheetViews>
  <sheetFormatPr defaultColWidth="11.19921875" defaultRowHeight="15.75"/>
  <cols>
    <col min="2" max="5" width="14.5" style="0" customWidth="1"/>
    <col min="6" max="6" width="6.69921875" style="0" customWidth="1"/>
    <col min="7" max="7" width="14.5" style="0" customWidth="1"/>
    <col min="8" max="8" width="6.5" style="0" customWidth="1"/>
  </cols>
  <sheetData>
    <row r="1" spans="1:9" ht="15.75">
      <c r="A1" s="13"/>
      <c r="B1" s="13"/>
      <c r="C1" s="13"/>
      <c r="D1" s="13"/>
      <c r="E1" s="13"/>
      <c r="F1" s="13"/>
      <c r="G1" s="13"/>
      <c r="H1" s="13"/>
      <c r="I1" s="13"/>
    </row>
    <row r="2" spans="1:9" ht="23.25">
      <c r="A2" s="13"/>
      <c r="B2" s="14" t="s">
        <v>29</v>
      </c>
      <c r="C2" s="13"/>
      <c r="D2" s="13"/>
      <c r="E2" s="13"/>
      <c r="F2" s="13"/>
      <c r="G2" s="13"/>
      <c r="H2" s="13"/>
      <c r="I2" s="13"/>
    </row>
    <row r="3" spans="1:9" ht="15.75">
      <c r="A3" s="13"/>
      <c r="B3" s="13"/>
      <c r="C3" s="13"/>
      <c r="D3" s="13"/>
      <c r="E3" s="13"/>
      <c r="F3" s="13"/>
      <c r="G3" s="13"/>
      <c r="H3" s="13"/>
      <c r="I3" s="13"/>
    </row>
    <row r="4" spans="1:9" ht="23.25">
      <c r="A4" s="13"/>
      <c r="B4" s="15" t="s">
        <v>30</v>
      </c>
      <c r="C4" s="15" t="s">
        <v>31</v>
      </c>
      <c r="D4" s="15" t="s">
        <v>32</v>
      </c>
      <c r="E4" s="15" t="s">
        <v>33</v>
      </c>
      <c r="F4" s="15" t="s">
        <v>39</v>
      </c>
      <c r="G4" s="15" t="s">
        <v>34</v>
      </c>
      <c r="H4" s="15" t="s">
        <v>40</v>
      </c>
      <c r="I4" s="13"/>
    </row>
    <row r="5" spans="1:9" ht="25.5">
      <c r="A5" s="13"/>
      <c r="B5" s="17" t="s">
        <v>41</v>
      </c>
      <c r="C5" s="17" t="s">
        <v>42</v>
      </c>
      <c r="D5" s="16" t="s">
        <v>43</v>
      </c>
      <c r="E5" s="17">
        <v>8.72</v>
      </c>
      <c r="F5" s="17" t="s">
        <v>44</v>
      </c>
      <c r="G5" s="17">
        <v>48.9</v>
      </c>
      <c r="H5" s="17" t="s">
        <v>45</v>
      </c>
      <c r="I5" s="13"/>
    </row>
    <row r="6" spans="1:9" ht="15.75">
      <c r="A6" s="13"/>
      <c r="B6" s="13"/>
      <c r="C6" s="13"/>
      <c r="D6" s="13"/>
      <c r="E6" s="13"/>
      <c r="F6" s="13"/>
      <c r="G6" s="13"/>
      <c r="H6" s="13"/>
      <c r="I6" s="13"/>
    </row>
    <row r="7" spans="1:9" ht="15.75">
      <c r="A7" s="13"/>
      <c r="B7" s="13"/>
      <c r="C7" s="13"/>
      <c r="D7" s="13"/>
      <c r="E7" s="13"/>
      <c r="F7" s="13"/>
      <c r="G7" s="13"/>
      <c r="H7" s="13"/>
      <c r="I7" s="13"/>
    </row>
    <row r="8" spans="1:9" ht="15.75">
      <c r="A8" s="13"/>
      <c r="B8" s="13" t="s">
        <v>35</v>
      </c>
      <c r="C8" s="13"/>
      <c r="D8" s="13"/>
      <c r="E8" s="13"/>
      <c r="F8" s="13"/>
      <c r="G8" s="13"/>
      <c r="H8" s="13"/>
      <c r="I8" s="13"/>
    </row>
    <row r="9" spans="1:9" ht="15.75">
      <c r="A9" s="13"/>
      <c r="B9" s="13"/>
      <c r="C9" s="13"/>
      <c r="D9" s="13"/>
      <c r="E9" s="13"/>
      <c r="F9" s="13"/>
      <c r="G9" s="13"/>
      <c r="H9" s="13"/>
      <c r="I9" s="13"/>
    </row>
    <row r="10" spans="1:9" ht="15.75">
      <c r="A10" s="13"/>
      <c r="B10" s="13"/>
      <c r="C10" s="13"/>
      <c r="D10" s="13"/>
      <c r="E10" s="13"/>
      <c r="F10" s="13"/>
      <c r="G10" s="13"/>
      <c r="H10" s="13"/>
      <c r="I10" s="1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K77"/>
  <sheetViews>
    <sheetView zoomScale="96" zoomScaleNormal="96" workbookViewId="0" topLeftCell="A6">
      <selection activeCell="A12" sqref="A12"/>
    </sheetView>
  </sheetViews>
  <sheetFormatPr defaultColWidth="11.19921875" defaultRowHeight="15.75"/>
  <cols>
    <col min="1" max="1" width="3.8984375" style="0" bestFit="1" customWidth="1"/>
    <col min="2" max="2" width="4.796875" style="0" customWidth="1"/>
    <col min="3" max="5" width="8.69921875" style="0" customWidth="1"/>
    <col min="6" max="9" width="15.69921875" style="0" customWidth="1"/>
    <col min="10" max="10" width="10.69921875" style="0" customWidth="1"/>
    <col min="11" max="11" width="3.8984375" style="0" customWidth="1"/>
  </cols>
  <sheetData>
    <row r="1" spans="1:11" ht="15.75">
      <c r="A1" s="1">
        <f>PI()/180</f>
        <v>0.017453292519943295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6.5">
      <c r="A3" s="1"/>
      <c r="B3" s="3"/>
      <c r="C3" s="18" t="s">
        <v>21</v>
      </c>
      <c r="D3" s="19"/>
      <c r="E3" s="3"/>
      <c r="F3" s="3"/>
      <c r="G3" s="3"/>
      <c r="H3" s="3"/>
      <c r="I3" s="3"/>
      <c r="J3" s="3"/>
      <c r="K3" s="1"/>
    </row>
    <row r="4" spans="1:11" ht="16.5">
      <c r="A4" s="1"/>
      <c r="B4" s="3"/>
      <c r="C4" s="18" t="s">
        <v>28</v>
      </c>
      <c r="D4" s="19"/>
      <c r="E4" s="3"/>
      <c r="F4" s="3"/>
      <c r="G4" s="3"/>
      <c r="H4" s="3"/>
      <c r="I4" s="3"/>
      <c r="J4" s="3"/>
      <c r="K4" s="1"/>
    </row>
    <row r="5" spans="1:11" ht="16.5">
      <c r="A5" s="1"/>
      <c r="B5" s="3"/>
      <c r="C5" s="19"/>
      <c r="D5" s="18" t="s">
        <v>20</v>
      </c>
      <c r="E5" s="3"/>
      <c r="F5" s="3"/>
      <c r="G5" s="3"/>
      <c r="H5" s="3"/>
      <c r="I5" s="3"/>
      <c r="J5" s="3"/>
      <c r="K5" s="1"/>
    </row>
    <row r="6" spans="1:11" ht="16.5">
      <c r="A6" s="1"/>
      <c r="B6" s="3"/>
      <c r="C6" s="19"/>
      <c r="D6" s="20" t="s">
        <v>27</v>
      </c>
      <c r="E6" s="3"/>
      <c r="F6" s="3"/>
      <c r="G6" s="3"/>
      <c r="H6" s="3"/>
      <c r="I6" s="3"/>
      <c r="J6" s="3"/>
      <c r="K6" s="1"/>
    </row>
    <row r="7" spans="1:11" ht="16.5">
      <c r="A7" s="1"/>
      <c r="B7" s="3"/>
      <c r="C7" s="18" t="s">
        <v>36</v>
      </c>
      <c r="D7" s="19"/>
      <c r="E7" s="3"/>
      <c r="F7" s="3"/>
      <c r="G7" s="3"/>
      <c r="H7" s="3"/>
      <c r="I7" s="3"/>
      <c r="J7" s="3"/>
      <c r="K7" s="1"/>
    </row>
    <row r="8" spans="1:11" ht="16.5">
      <c r="A8" s="1"/>
      <c r="B8" s="3"/>
      <c r="C8" s="21" t="s">
        <v>37</v>
      </c>
      <c r="D8" s="19"/>
      <c r="E8" s="3"/>
      <c r="F8" s="3"/>
      <c r="G8" s="3"/>
      <c r="H8" s="3"/>
      <c r="I8" s="3"/>
      <c r="J8" s="3"/>
      <c r="K8" s="1"/>
    </row>
    <row r="9" spans="1:11" ht="16.5">
      <c r="A9" s="1"/>
      <c r="B9" s="3"/>
      <c r="C9" s="18" t="s">
        <v>25</v>
      </c>
      <c r="D9" s="19"/>
      <c r="E9" s="3"/>
      <c r="F9" s="3"/>
      <c r="G9" s="3"/>
      <c r="H9" s="3"/>
      <c r="I9" s="3"/>
      <c r="J9" s="3"/>
      <c r="K9" s="1"/>
    </row>
    <row r="10" spans="1:11" ht="18.75" thickBot="1">
      <c r="A10" s="1"/>
      <c r="B10" s="4"/>
      <c r="C10" s="3"/>
      <c r="D10" s="3"/>
      <c r="E10" s="3"/>
      <c r="F10" s="3"/>
      <c r="G10" s="3"/>
      <c r="H10" s="3"/>
      <c r="I10" s="3"/>
      <c r="J10" s="3"/>
      <c r="K10" s="1"/>
    </row>
    <row r="11" spans="1:11" ht="27.75" thickBot="1">
      <c r="A11" s="1"/>
      <c r="B11" s="3"/>
      <c r="C11" s="5" t="s">
        <v>0</v>
      </c>
      <c r="D11" s="6" t="s">
        <v>3</v>
      </c>
      <c r="E11" s="5" t="s">
        <v>4</v>
      </c>
      <c r="F11" s="7" t="s">
        <v>18</v>
      </c>
      <c r="G11" s="8" t="s">
        <v>22</v>
      </c>
      <c r="H11" s="8" t="s">
        <v>19</v>
      </c>
      <c r="I11" s="9" t="s">
        <v>23</v>
      </c>
      <c r="J11" s="3"/>
      <c r="K11" s="1"/>
    </row>
    <row r="12" spans="1:11" ht="24.75" thickBot="1">
      <c r="A12" s="1"/>
      <c r="B12" s="5"/>
      <c r="C12" s="5"/>
      <c r="D12" s="6" t="s">
        <v>1</v>
      </c>
      <c r="E12" s="5" t="s">
        <v>2</v>
      </c>
      <c r="F12" s="22">
        <f>LINEST(yWerte,tWerte)</f>
        <v>-0.0009333530961791829</v>
      </c>
      <c r="G12" s="23">
        <f>INTERCEPT(yWerte,tWerte)</f>
        <v>-0.6270692687747036</v>
      </c>
      <c r="H12" s="23">
        <f>LINEST(xWerte,tWerte)</f>
        <v>0.00415264163372859</v>
      </c>
      <c r="I12" s="24">
        <f>INTERCEPT(xWerte,tWerte)</f>
        <v>-0.23553310276679842</v>
      </c>
      <c r="J12" s="3"/>
      <c r="K12" s="1"/>
    </row>
    <row r="13" spans="1:11" ht="15.75">
      <c r="A13" s="1"/>
      <c r="B13" s="3"/>
      <c r="C13" s="3"/>
      <c r="D13" s="3"/>
      <c r="E13" s="3"/>
      <c r="F13" s="11" t="s">
        <v>26</v>
      </c>
      <c r="G13" s="11"/>
      <c r="H13" s="11"/>
      <c r="I13" s="11"/>
      <c r="J13" s="3"/>
      <c r="K13" s="1"/>
    </row>
    <row r="14" spans="1:11" ht="15.75">
      <c r="A14" s="1"/>
      <c r="B14" s="3"/>
      <c r="C14" s="3"/>
      <c r="D14" s="3"/>
      <c r="E14" s="3"/>
      <c r="F14" s="3"/>
      <c r="G14" s="3"/>
      <c r="H14" s="3"/>
      <c r="I14" s="3"/>
      <c r="J14" s="3"/>
      <c r="K14" s="1"/>
    </row>
    <row r="15" spans="1:11" ht="36" customHeight="1">
      <c r="A15" s="1"/>
      <c r="B15" s="26"/>
      <c r="C15" s="26" t="s">
        <v>17</v>
      </c>
      <c r="D15" s="27" t="s">
        <v>15</v>
      </c>
      <c r="E15" s="27" t="s">
        <v>5</v>
      </c>
      <c r="F15" s="28" t="s">
        <v>6</v>
      </c>
      <c r="G15" s="28"/>
      <c r="H15" s="29" t="s">
        <v>7</v>
      </c>
      <c r="I15" s="30" t="s">
        <v>24</v>
      </c>
      <c r="J15" s="30"/>
      <c r="K15" s="1"/>
    </row>
    <row r="16" spans="1:11" ht="16.5">
      <c r="A16" s="1"/>
      <c r="B16" s="31" t="s">
        <v>8</v>
      </c>
      <c r="C16" s="32" t="s">
        <v>9</v>
      </c>
      <c r="D16" s="33" t="s">
        <v>16</v>
      </c>
      <c r="E16" s="34" t="s">
        <v>38</v>
      </c>
      <c r="F16" s="33" t="s">
        <v>10</v>
      </c>
      <c r="G16" s="33" t="s">
        <v>11</v>
      </c>
      <c r="H16" s="33" t="s">
        <v>12</v>
      </c>
      <c r="I16" s="33" t="s">
        <v>14</v>
      </c>
      <c r="J16" s="33" t="s">
        <v>13</v>
      </c>
      <c r="K16" s="1"/>
    </row>
    <row r="17" spans="1:11" ht="15.75">
      <c r="A17" s="1"/>
      <c r="B17" s="2">
        <v>1</v>
      </c>
      <c r="C17" s="35">
        <v>0.22916666666666666</v>
      </c>
      <c r="D17" s="36"/>
      <c r="E17" s="37"/>
      <c r="F17">
        <v>-0.8653</v>
      </c>
      <c r="G17">
        <v>-0.4884</v>
      </c>
      <c r="H17" s="12">
        <f aca="true" t="shared" si="0" ref="H17:H29">IF(C17="","",(HOUR(C17)*60+MINUTE(C17)+SECOND(C17)*1/60)-480)</f>
        <v>-150</v>
      </c>
      <c r="I17" s="25">
        <f aca="true" t="shared" si="1" ref="I17:I76">IF(H17="","",(aWert*H17+x0Wert))</f>
        <v>-0.8584293478260869</v>
      </c>
      <c r="J17" s="25">
        <f aca="true" t="shared" si="2" ref="J17:J76">IF(H17="","",(bWert*H17+y0Wert))</f>
        <v>-0.48706630434782616</v>
      </c>
      <c r="K17" s="1"/>
    </row>
    <row r="18" spans="1:11" ht="15.75">
      <c r="A18" s="1"/>
      <c r="B18" s="2">
        <v>2</v>
      </c>
      <c r="C18" s="35">
        <v>0.23958333333333334</v>
      </c>
      <c r="D18" s="36"/>
      <c r="E18" s="37"/>
      <c r="F18">
        <v>-0.8002</v>
      </c>
      <c r="G18">
        <v>-0.5027</v>
      </c>
      <c r="H18" s="12">
        <f t="shared" si="0"/>
        <v>-135</v>
      </c>
      <c r="I18" s="25">
        <f t="shared" si="1"/>
        <v>-0.796139723320158</v>
      </c>
      <c r="J18" s="25">
        <f t="shared" si="2"/>
        <v>-0.5010666007905139</v>
      </c>
      <c r="K18" s="1"/>
    </row>
    <row r="19" spans="1:11" ht="15.75">
      <c r="A19" s="1"/>
      <c r="B19" s="2">
        <v>3</v>
      </c>
      <c r="C19" s="35">
        <v>0.25</v>
      </c>
      <c r="D19" s="36"/>
      <c r="E19" s="37"/>
      <c r="F19">
        <v>-0.7402</v>
      </c>
      <c r="G19">
        <v>-0.5041</v>
      </c>
      <c r="H19" s="12">
        <f t="shared" si="0"/>
        <v>-120</v>
      </c>
      <c r="I19" s="25">
        <f t="shared" si="1"/>
        <v>-0.7338500988142292</v>
      </c>
      <c r="J19" s="25">
        <f t="shared" si="2"/>
        <v>-0.5150668972332016</v>
      </c>
      <c r="K19" s="1"/>
    </row>
    <row r="20" spans="1:11" ht="15.75">
      <c r="A20" s="1"/>
      <c r="B20" s="2">
        <v>4</v>
      </c>
      <c r="C20" s="35">
        <v>0.2604166666666667</v>
      </c>
      <c r="D20" s="36"/>
      <c r="E20" s="37"/>
      <c r="F20">
        <v>-0.6667</v>
      </c>
      <c r="G20">
        <v>-0.5447</v>
      </c>
      <c r="H20" s="12">
        <f t="shared" si="0"/>
        <v>-105</v>
      </c>
      <c r="I20" s="25">
        <f t="shared" si="1"/>
        <v>-0.6715604743083003</v>
      </c>
      <c r="J20" s="25">
        <f t="shared" si="2"/>
        <v>-0.5290671936758894</v>
      </c>
      <c r="K20" s="1"/>
    </row>
    <row r="21" spans="1:11" ht="15.75">
      <c r="A21" s="1"/>
      <c r="B21" s="2">
        <v>5</v>
      </c>
      <c r="C21" s="35">
        <v>0.2708333333333333</v>
      </c>
      <c r="D21" s="36"/>
      <c r="E21" s="37"/>
      <c r="F21">
        <v>-0.6102</v>
      </c>
      <c r="G21">
        <v>-0.5401</v>
      </c>
      <c r="H21" s="12">
        <f t="shared" si="0"/>
        <v>-90</v>
      </c>
      <c r="I21" s="25">
        <f t="shared" si="1"/>
        <v>-0.6092708498023716</v>
      </c>
      <c r="J21" s="25">
        <f t="shared" si="2"/>
        <v>-0.5430674901185771</v>
      </c>
      <c r="K21" s="1"/>
    </row>
    <row r="22" spans="1:11" ht="15.75">
      <c r="A22" s="1"/>
      <c r="B22" s="2">
        <v>6</v>
      </c>
      <c r="C22" s="38">
        <v>0.28125</v>
      </c>
      <c r="D22" s="36"/>
      <c r="E22" s="37"/>
      <c r="F22">
        <v>-0.5475</v>
      </c>
      <c r="G22">
        <v>-0.5564</v>
      </c>
      <c r="H22" s="12">
        <f t="shared" si="0"/>
        <v>-75</v>
      </c>
      <c r="I22" s="25">
        <f t="shared" si="1"/>
        <v>-0.5469812252964427</v>
      </c>
      <c r="J22" s="25">
        <f t="shared" si="2"/>
        <v>-0.5570677865612649</v>
      </c>
      <c r="K22" s="1"/>
    </row>
    <row r="23" spans="1:11" ht="15.75">
      <c r="A23" s="1"/>
      <c r="B23" s="2">
        <v>7</v>
      </c>
      <c r="C23" s="38">
        <v>0.2916666666666667</v>
      </c>
      <c r="D23" s="36"/>
      <c r="E23" s="37"/>
      <c r="F23">
        <v>-0.4803</v>
      </c>
      <c r="G23">
        <v>-0.5624</v>
      </c>
      <c r="H23" s="12">
        <f t="shared" si="0"/>
        <v>-60</v>
      </c>
      <c r="I23" s="25">
        <f t="shared" si="1"/>
        <v>-0.4846916007905138</v>
      </c>
      <c r="J23" s="25">
        <f t="shared" si="2"/>
        <v>-0.5710680830039526</v>
      </c>
      <c r="K23" s="1"/>
    </row>
    <row r="24" spans="1:11" ht="15.75">
      <c r="A24" s="1"/>
      <c r="B24" s="2">
        <v>8</v>
      </c>
      <c r="C24" s="38">
        <v>0.3020833333333333</v>
      </c>
      <c r="D24" s="36"/>
      <c r="E24" s="37"/>
      <c r="F24">
        <v>-0.4114</v>
      </c>
      <c r="G24">
        <v>-0.5889</v>
      </c>
      <c r="H24" s="12">
        <f t="shared" si="0"/>
        <v>-45</v>
      </c>
      <c r="I24" s="25">
        <f t="shared" si="1"/>
        <v>-0.422401976284585</v>
      </c>
      <c r="J24" s="25">
        <f t="shared" si="2"/>
        <v>-0.5850683794466404</v>
      </c>
      <c r="K24" s="1"/>
    </row>
    <row r="25" spans="1:11" ht="15.75">
      <c r="A25" s="1"/>
      <c r="B25" s="2">
        <v>9</v>
      </c>
      <c r="C25" s="38">
        <v>0.3125</v>
      </c>
      <c r="D25" s="36"/>
      <c r="E25" s="37"/>
      <c r="F25">
        <v>-0.3616</v>
      </c>
      <c r="G25">
        <v>-0.5966</v>
      </c>
      <c r="H25" s="12">
        <f t="shared" si="0"/>
        <v>-30</v>
      </c>
      <c r="I25" s="25">
        <f t="shared" si="1"/>
        <v>-0.36011235177865614</v>
      </c>
      <c r="J25" s="25">
        <f t="shared" si="2"/>
        <v>-0.5990686758893281</v>
      </c>
      <c r="K25" s="1"/>
    </row>
    <row r="26" spans="1:11" ht="15.75">
      <c r="A26" s="1"/>
      <c r="B26" s="2">
        <v>10</v>
      </c>
      <c r="C26" s="38">
        <v>0.3229166666666667</v>
      </c>
      <c r="D26" s="36"/>
      <c r="E26" s="37"/>
      <c r="F26">
        <v>-0.3</v>
      </c>
      <c r="G26">
        <v>-0.6154</v>
      </c>
      <c r="H26" s="12">
        <f t="shared" si="0"/>
        <v>-15</v>
      </c>
      <c r="I26" s="25">
        <f t="shared" si="1"/>
        <v>-0.2978227272727273</v>
      </c>
      <c r="J26" s="25">
        <f t="shared" si="2"/>
        <v>-0.6130689723320158</v>
      </c>
      <c r="K26" s="1"/>
    </row>
    <row r="27" spans="1:11" ht="15.75">
      <c r="A27" s="1"/>
      <c r="B27" s="2">
        <v>11</v>
      </c>
      <c r="C27" s="38">
        <v>0.3333333333333333</v>
      </c>
      <c r="D27" s="36"/>
      <c r="E27" s="37"/>
      <c r="F27">
        <v>-0.2347</v>
      </c>
      <c r="G27">
        <v>-0.6222</v>
      </c>
      <c r="H27" s="12">
        <f t="shared" si="0"/>
        <v>0</v>
      </c>
      <c r="I27" s="25">
        <f t="shared" si="1"/>
        <v>-0.23553310276679842</v>
      </c>
      <c r="J27" s="25">
        <f t="shared" si="2"/>
        <v>-0.6270692687747036</v>
      </c>
      <c r="K27" s="1"/>
    </row>
    <row r="28" spans="1:11" ht="15.75">
      <c r="A28" s="1"/>
      <c r="B28" s="2">
        <v>12</v>
      </c>
      <c r="C28" s="38">
        <v>0.34375</v>
      </c>
      <c r="D28" s="36"/>
      <c r="E28" s="37"/>
      <c r="F28">
        <v>-0.1731</v>
      </c>
      <c r="G28">
        <v>-0.641</v>
      </c>
      <c r="H28" s="12">
        <f t="shared" si="0"/>
        <v>15</v>
      </c>
      <c r="I28" s="25">
        <f t="shared" si="1"/>
        <v>-0.17324347826086958</v>
      </c>
      <c r="J28" s="25">
        <f t="shared" si="2"/>
        <v>-0.6410695652173913</v>
      </c>
      <c r="K28" s="1"/>
    </row>
    <row r="29" spans="1:11" ht="15.75">
      <c r="A29" s="1"/>
      <c r="B29" s="2">
        <v>13</v>
      </c>
      <c r="C29" s="38">
        <v>0.3541666666666667</v>
      </c>
      <c r="D29" s="36"/>
      <c r="E29" s="37"/>
      <c r="F29">
        <v>-0.0985</v>
      </c>
      <c r="G29">
        <v>-0.6578</v>
      </c>
      <c r="H29" s="12">
        <f t="shared" si="0"/>
        <v>30</v>
      </c>
      <c r="I29" s="25">
        <f t="shared" si="1"/>
        <v>-0.11095385375494073</v>
      </c>
      <c r="J29" s="25">
        <f t="shared" si="2"/>
        <v>-0.6550698616600791</v>
      </c>
      <c r="K29" s="1"/>
    </row>
    <row r="30" spans="1:11" ht="15.75">
      <c r="A30" s="1"/>
      <c r="B30" s="2">
        <v>14</v>
      </c>
      <c r="C30" s="38">
        <v>0.3645833333333333</v>
      </c>
      <c r="D30" s="36"/>
      <c r="E30" s="37"/>
      <c r="F30">
        <v>-0.0487</v>
      </c>
      <c r="G30">
        <v>-0.6761</v>
      </c>
      <c r="H30" s="12">
        <f>IF(C30="","",(HOUR(C30)*60+MINUTE(C30)+SECOND(C30)*1/60)-480)</f>
        <v>45</v>
      </c>
      <c r="I30" s="25">
        <f t="shared" si="1"/>
        <v>-0.04866422924901187</v>
      </c>
      <c r="J30" s="25">
        <f t="shared" si="2"/>
        <v>-0.6690701581027668</v>
      </c>
      <c r="K30" s="1"/>
    </row>
    <row r="31" spans="1:11" ht="15.75">
      <c r="A31" s="1"/>
      <c r="B31" s="2">
        <v>15</v>
      </c>
      <c r="C31" s="38">
        <v>0.375</v>
      </c>
      <c r="D31" s="36"/>
      <c r="E31" s="37"/>
      <c r="F31">
        <v>0.0122</v>
      </c>
      <c r="G31">
        <v>-0.6825</v>
      </c>
      <c r="H31" s="12">
        <f aca="true" t="shared" si="3" ref="H31:H76">IF(C31="","",(HOUR(C31)*60+MINUTE(C31)+SECOND(C31)*1/60)-480)</f>
        <v>60</v>
      </c>
      <c r="I31" s="25">
        <f t="shared" si="1"/>
        <v>0.013625395256916972</v>
      </c>
      <c r="J31" s="25">
        <f t="shared" si="2"/>
        <v>-0.6830704545454546</v>
      </c>
      <c r="K31" s="1"/>
    </row>
    <row r="32" spans="1:11" ht="15.75">
      <c r="A32" s="1"/>
      <c r="B32" s="2">
        <v>16</v>
      </c>
      <c r="C32" s="38">
        <v>0.3854166666666667</v>
      </c>
      <c r="D32" s="36"/>
      <c r="E32" s="37"/>
      <c r="F32">
        <v>0.0756</v>
      </c>
      <c r="G32">
        <v>-0.7006</v>
      </c>
      <c r="H32" s="12">
        <f t="shared" si="3"/>
        <v>75</v>
      </c>
      <c r="I32" s="25">
        <f t="shared" si="1"/>
        <v>0.07591501976284584</v>
      </c>
      <c r="J32" s="25">
        <f t="shared" si="2"/>
        <v>-0.6970707509881423</v>
      </c>
      <c r="K32" s="1"/>
    </row>
    <row r="33" spans="1:11" ht="15.75">
      <c r="A33" s="1"/>
      <c r="B33" s="2">
        <v>17</v>
      </c>
      <c r="C33" s="38">
        <v>0.3958333333333333</v>
      </c>
      <c r="D33" s="36"/>
      <c r="E33" s="37"/>
      <c r="F33">
        <v>0.1446</v>
      </c>
      <c r="G33">
        <v>-0.7059</v>
      </c>
      <c r="H33" s="12">
        <f t="shared" si="3"/>
        <v>90</v>
      </c>
      <c r="I33" s="25">
        <f t="shared" si="1"/>
        <v>0.13820464426877468</v>
      </c>
      <c r="J33" s="25">
        <f t="shared" si="2"/>
        <v>-0.71107104743083</v>
      </c>
      <c r="K33" s="1"/>
    </row>
    <row r="34" spans="1:11" ht="15.75">
      <c r="A34" s="1"/>
      <c r="B34" s="2">
        <v>18</v>
      </c>
      <c r="C34" s="38">
        <v>0.40625</v>
      </c>
      <c r="D34" s="36"/>
      <c r="E34" s="37"/>
      <c r="F34">
        <v>0.1985</v>
      </c>
      <c r="G34">
        <v>-0.7214</v>
      </c>
      <c r="H34" s="12">
        <f t="shared" si="3"/>
        <v>105</v>
      </c>
      <c r="I34" s="25">
        <f t="shared" si="1"/>
        <v>0.20049426877470353</v>
      </c>
      <c r="J34" s="25">
        <f t="shared" si="2"/>
        <v>-0.7250713438735178</v>
      </c>
      <c r="K34" s="1"/>
    </row>
    <row r="35" spans="1:11" ht="15.75">
      <c r="A35" s="1"/>
      <c r="B35" s="2">
        <v>19</v>
      </c>
      <c r="C35" s="38">
        <v>0.4166666666666667</v>
      </c>
      <c r="D35" s="36"/>
      <c r="E35" s="37"/>
      <c r="F35">
        <v>0.2538</v>
      </c>
      <c r="G35">
        <v>-0.7375</v>
      </c>
      <c r="H35" s="12">
        <f t="shared" si="3"/>
        <v>120</v>
      </c>
      <c r="I35" s="25">
        <f t="shared" si="1"/>
        <v>0.26278389328063234</v>
      </c>
      <c r="J35" s="25">
        <f t="shared" si="2"/>
        <v>-0.7390716403162055</v>
      </c>
      <c r="K35" s="1"/>
    </row>
    <row r="36" spans="1:11" ht="15.75">
      <c r="A36" s="1"/>
      <c r="B36" s="2">
        <v>20</v>
      </c>
      <c r="C36" s="38">
        <v>0.4270833333333333</v>
      </c>
      <c r="D36" s="36"/>
      <c r="E36" s="37"/>
      <c r="F36">
        <v>0.3304</v>
      </c>
      <c r="G36">
        <v>-0.7567</v>
      </c>
      <c r="H36" s="12">
        <f t="shared" si="3"/>
        <v>135</v>
      </c>
      <c r="I36" s="25">
        <f t="shared" si="1"/>
        <v>0.32507351778656124</v>
      </c>
      <c r="J36" s="25">
        <f t="shared" si="2"/>
        <v>-0.7530719367588933</v>
      </c>
      <c r="K36" s="1"/>
    </row>
    <row r="37" spans="1:11" ht="15.75">
      <c r="A37" s="1"/>
      <c r="B37" s="2">
        <v>21</v>
      </c>
      <c r="C37" s="38">
        <v>0.4375</v>
      </c>
      <c r="D37" s="36"/>
      <c r="E37" s="37"/>
      <c r="F37">
        <v>0.379</v>
      </c>
      <c r="G37">
        <v>-0.7669</v>
      </c>
      <c r="H37" s="12">
        <f t="shared" si="3"/>
        <v>150</v>
      </c>
      <c r="I37" s="25">
        <f t="shared" si="1"/>
        <v>0.38736314229249014</v>
      </c>
      <c r="J37" s="25">
        <f t="shared" si="2"/>
        <v>-0.767072233201581</v>
      </c>
      <c r="K37" s="1"/>
    </row>
    <row r="38" spans="1:11" ht="15.75">
      <c r="A38" s="1"/>
      <c r="B38" s="2">
        <v>22</v>
      </c>
      <c r="C38" s="38">
        <v>0.4479166666666667</v>
      </c>
      <c r="D38" s="36"/>
      <c r="E38" s="37"/>
      <c r="F38">
        <v>0.4462</v>
      </c>
      <c r="G38">
        <v>-0.7836</v>
      </c>
      <c r="H38" s="12">
        <f t="shared" si="3"/>
        <v>165</v>
      </c>
      <c r="I38" s="25">
        <f t="shared" si="1"/>
        <v>0.4496527667984189</v>
      </c>
      <c r="J38" s="25">
        <f t="shared" si="2"/>
        <v>-0.7810725296442688</v>
      </c>
      <c r="K38" s="1"/>
    </row>
    <row r="39" spans="1:11" ht="15.75">
      <c r="A39" s="1"/>
      <c r="B39" s="2">
        <v>23</v>
      </c>
      <c r="C39" s="38">
        <v>0.4583333333333333</v>
      </c>
      <c r="D39" s="36"/>
      <c r="E39" s="37"/>
      <c r="F39">
        <v>0.5135</v>
      </c>
      <c r="G39">
        <v>-0.7927</v>
      </c>
      <c r="H39" s="12">
        <f t="shared" si="3"/>
        <v>180</v>
      </c>
      <c r="I39" s="25">
        <f t="shared" si="1"/>
        <v>0.5119423913043478</v>
      </c>
      <c r="J39" s="25">
        <f t="shared" si="2"/>
        <v>-0.7950728260869565</v>
      </c>
      <c r="K39" s="1"/>
    </row>
    <row r="40" spans="1:11" ht="15.75">
      <c r="A40" s="1"/>
      <c r="B40" s="2">
        <v>24</v>
      </c>
      <c r="C40" s="35"/>
      <c r="D40" s="36"/>
      <c r="E40" s="37"/>
      <c r="F40" s="10">
        <f>IF(C40&lt;&gt;"",D40*COS(E40*GRD),"")</f>
      </c>
      <c r="G40" s="10">
        <f>IF(C40&lt;&gt;"",D40*SIN(E40*GRD),"")</f>
      </c>
      <c r="H40" s="12">
        <f t="shared" si="3"/>
      </c>
      <c r="I40" s="25">
        <f t="shared" si="1"/>
      </c>
      <c r="J40" s="25">
        <f t="shared" si="2"/>
      </c>
      <c r="K40" s="1"/>
    </row>
    <row r="41" spans="1:11" ht="15.75">
      <c r="A41" s="1"/>
      <c r="B41" s="2">
        <v>25</v>
      </c>
      <c r="C41" s="35"/>
      <c r="D41" s="36"/>
      <c r="E41" s="37"/>
      <c r="F41" s="10">
        <f>IF(C41&lt;&gt;"",D41*COS(E41*GRD),"")</f>
      </c>
      <c r="G41" s="10">
        <f>IF(C41&lt;&gt;"",D41*SIN(E41*GRD),"")</f>
      </c>
      <c r="H41" s="12">
        <f t="shared" si="3"/>
      </c>
      <c r="I41" s="25">
        <f t="shared" si="1"/>
      </c>
      <c r="J41" s="25">
        <f t="shared" si="2"/>
      </c>
      <c r="K41" s="1"/>
    </row>
    <row r="42" spans="1:11" ht="15.75">
      <c r="A42" s="1"/>
      <c r="B42" s="2">
        <v>26</v>
      </c>
      <c r="C42" s="35"/>
      <c r="D42" s="36"/>
      <c r="E42" s="37"/>
      <c r="F42" s="10">
        <f>IF(C42&lt;&gt;"",D42*COS(E42*GRD),"")</f>
      </c>
      <c r="G42" s="10">
        <f>IF(C42&lt;&gt;"",D42*SIN(E42*GRD),"")</f>
      </c>
      <c r="H42" s="12">
        <f t="shared" si="3"/>
      </c>
      <c r="I42" s="25">
        <f t="shared" si="1"/>
      </c>
      <c r="J42" s="25">
        <f t="shared" si="2"/>
      </c>
      <c r="K42" s="1"/>
    </row>
    <row r="43" spans="1:11" ht="15.75">
      <c r="A43" s="1"/>
      <c r="B43" s="2">
        <v>27</v>
      </c>
      <c r="C43" s="35"/>
      <c r="D43" s="36"/>
      <c r="E43" s="37"/>
      <c r="F43" s="10">
        <f>IF(C43&lt;&gt;"",D43*COS(E43*GRD),"")</f>
      </c>
      <c r="G43" s="10">
        <f>IF(C43&lt;&gt;"",D43*SIN(E43*GRD),"")</f>
      </c>
      <c r="H43" s="12">
        <f t="shared" si="3"/>
      </c>
      <c r="I43" s="25">
        <f t="shared" si="1"/>
      </c>
      <c r="J43" s="25">
        <f t="shared" si="2"/>
      </c>
      <c r="K43" s="1"/>
    </row>
    <row r="44" spans="1:11" ht="15.75">
      <c r="A44" s="1"/>
      <c r="B44" s="2">
        <v>28</v>
      </c>
      <c r="C44" s="35"/>
      <c r="D44" s="36"/>
      <c r="E44" s="37"/>
      <c r="F44" s="10">
        <f>IF(C44&lt;&gt;"",D44*COS(E44*GRD),"")</f>
      </c>
      <c r="G44" s="10">
        <f>IF(C44&lt;&gt;"",D44*SIN(E44*GRD),"")</f>
      </c>
      <c r="H44" s="12">
        <f t="shared" si="3"/>
      </c>
      <c r="I44" s="25">
        <f t="shared" si="1"/>
      </c>
      <c r="J44" s="25">
        <f t="shared" si="2"/>
      </c>
      <c r="K44" s="1"/>
    </row>
    <row r="45" spans="1:11" ht="15.75">
      <c r="A45" s="1"/>
      <c r="B45" s="2">
        <v>29</v>
      </c>
      <c r="C45" s="35"/>
      <c r="D45" s="36"/>
      <c r="E45" s="37"/>
      <c r="F45" s="10">
        <f>IF(C45&lt;&gt;"",D45*COS(E45*GRD),"")</f>
      </c>
      <c r="G45" s="10">
        <f>IF(C45&lt;&gt;"",D45*SIN(E45*GRD),"")</f>
      </c>
      <c r="H45" s="12">
        <f t="shared" si="3"/>
      </c>
      <c r="I45" s="25">
        <f t="shared" si="1"/>
      </c>
      <c r="J45" s="25">
        <f t="shared" si="2"/>
      </c>
      <c r="K45" s="1"/>
    </row>
    <row r="46" spans="1:11" ht="15.75">
      <c r="A46" s="1"/>
      <c r="B46" s="2">
        <v>30</v>
      </c>
      <c r="C46" s="35"/>
      <c r="D46" s="36"/>
      <c r="E46" s="37"/>
      <c r="F46" s="10">
        <f>IF(C46&lt;&gt;"",D46*COS(E46*GRD),"")</f>
      </c>
      <c r="G46" s="10">
        <f>IF(C46&lt;&gt;"",D46*SIN(E46*GRD),"")</f>
      </c>
      <c r="H46" s="12">
        <f t="shared" si="3"/>
      </c>
      <c r="I46" s="25">
        <f t="shared" si="1"/>
      </c>
      <c r="J46" s="25">
        <f t="shared" si="2"/>
      </c>
      <c r="K46" s="1"/>
    </row>
    <row r="47" spans="1:11" ht="15.75">
      <c r="A47" s="1"/>
      <c r="B47" s="2">
        <v>31</v>
      </c>
      <c r="C47" s="35"/>
      <c r="D47" s="36"/>
      <c r="E47" s="37"/>
      <c r="F47" s="10">
        <f>IF(C47&lt;&gt;"",D47*COS(E47*GRD),"")</f>
      </c>
      <c r="G47" s="10">
        <f>IF(C47&lt;&gt;"",D47*SIN(E47*GRD),"")</f>
      </c>
      <c r="H47" s="12">
        <f t="shared" si="3"/>
      </c>
      <c r="I47" s="25">
        <f t="shared" si="1"/>
      </c>
      <c r="J47" s="25">
        <f t="shared" si="2"/>
      </c>
      <c r="K47" s="1"/>
    </row>
    <row r="48" spans="1:11" ht="15.75">
      <c r="A48" s="1"/>
      <c r="B48" s="2">
        <v>32</v>
      </c>
      <c r="C48" s="35"/>
      <c r="D48" s="36"/>
      <c r="E48" s="37"/>
      <c r="F48" s="10">
        <f>IF(C48&lt;&gt;"",D48*COS(E48*GRD),"")</f>
      </c>
      <c r="G48" s="10">
        <f>IF(C48&lt;&gt;"",D48*SIN(E48*GRD),"")</f>
      </c>
      <c r="H48" s="12">
        <f t="shared" si="3"/>
      </c>
      <c r="I48" s="25">
        <f t="shared" si="1"/>
      </c>
      <c r="J48" s="25">
        <f t="shared" si="2"/>
      </c>
      <c r="K48" s="1"/>
    </row>
    <row r="49" spans="1:11" ht="15.75">
      <c r="A49" s="1"/>
      <c r="B49" s="2">
        <v>33</v>
      </c>
      <c r="C49" s="35"/>
      <c r="D49" s="36"/>
      <c r="E49" s="37"/>
      <c r="F49" s="10">
        <f>IF(C49&lt;&gt;"",D49*COS(E49*GRD),"")</f>
      </c>
      <c r="G49" s="10">
        <f>IF(C49&lt;&gt;"",D49*SIN(E49*GRD),"")</f>
      </c>
      <c r="H49" s="12">
        <f t="shared" si="3"/>
      </c>
      <c r="I49" s="25">
        <f t="shared" si="1"/>
      </c>
      <c r="J49" s="25">
        <f t="shared" si="2"/>
      </c>
      <c r="K49" s="1"/>
    </row>
    <row r="50" spans="1:11" ht="15.75">
      <c r="A50" s="1"/>
      <c r="B50" s="2">
        <v>34</v>
      </c>
      <c r="C50" s="35"/>
      <c r="D50" s="36"/>
      <c r="E50" s="37"/>
      <c r="F50" s="10">
        <f>IF(C50&lt;&gt;"",D50*COS(E50*GRD),"")</f>
      </c>
      <c r="G50" s="10">
        <f>IF(C50&lt;&gt;"",D50*SIN(E50*GRD),"")</f>
      </c>
      <c r="H50" s="12">
        <f t="shared" si="3"/>
      </c>
      <c r="I50" s="25">
        <f t="shared" si="1"/>
      </c>
      <c r="J50" s="25">
        <f t="shared" si="2"/>
      </c>
      <c r="K50" s="1"/>
    </row>
    <row r="51" spans="1:11" ht="15.75">
      <c r="A51" s="1"/>
      <c r="B51" s="2">
        <v>35</v>
      </c>
      <c r="C51" s="35"/>
      <c r="D51" s="36"/>
      <c r="E51" s="37"/>
      <c r="F51" s="10">
        <f>IF(C51&lt;&gt;"",D51*COS(E51*GRD),"")</f>
      </c>
      <c r="G51" s="10">
        <f>IF(C51&lt;&gt;"",D51*SIN(E51*GRD),"")</f>
      </c>
      <c r="H51" s="12">
        <f t="shared" si="3"/>
      </c>
      <c r="I51" s="25">
        <f t="shared" si="1"/>
      </c>
      <c r="J51" s="25">
        <f t="shared" si="2"/>
      </c>
      <c r="K51" s="1"/>
    </row>
    <row r="52" spans="1:11" ht="15.75">
      <c r="A52" s="1"/>
      <c r="B52" s="2">
        <v>36</v>
      </c>
      <c r="C52" s="35"/>
      <c r="D52" s="36"/>
      <c r="E52" s="37"/>
      <c r="F52" s="10">
        <f>IF(C52&lt;&gt;"",D52*COS(E52*GRD),"")</f>
      </c>
      <c r="G52" s="10">
        <f>IF(C52&lt;&gt;"",D52*SIN(E52*GRD),"")</f>
      </c>
      <c r="H52" s="12">
        <f t="shared" si="3"/>
      </c>
      <c r="I52" s="25">
        <f t="shared" si="1"/>
      </c>
      <c r="J52" s="25">
        <f t="shared" si="2"/>
      </c>
      <c r="K52" s="1"/>
    </row>
    <row r="53" spans="1:11" ht="15.75">
      <c r="A53" s="1"/>
      <c r="B53" s="2">
        <v>37</v>
      </c>
      <c r="C53" s="35"/>
      <c r="D53" s="36"/>
      <c r="E53" s="37"/>
      <c r="F53" s="10">
        <f>IF(C53&lt;&gt;"",D53*COS(E53*GRD),"")</f>
      </c>
      <c r="G53" s="10">
        <f>IF(C53&lt;&gt;"",D53*SIN(E53*GRD),"")</f>
      </c>
      <c r="H53" s="12">
        <f t="shared" si="3"/>
      </c>
      <c r="I53" s="25">
        <f t="shared" si="1"/>
      </c>
      <c r="J53" s="25">
        <f t="shared" si="2"/>
      </c>
      <c r="K53" s="1"/>
    </row>
    <row r="54" spans="1:11" ht="15.75">
      <c r="A54" s="1"/>
      <c r="B54" s="2">
        <v>38</v>
      </c>
      <c r="C54" s="35"/>
      <c r="D54" s="36"/>
      <c r="E54" s="37"/>
      <c r="F54" s="10">
        <f>IF(C54&lt;&gt;"",D54*COS(E54*GRD),"")</f>
      </c>
      <c r="G54" s="10">
        <f>IF(C54&lt;&gt;"",D54*SIN(E54*GRD),"")</f>
      </c>
      <c r="H54" s="12">
        <f t="shared" si="3"/>
      </c>
      <c r="I54" s="25">
        <f t="shared" si="1"/>
      </c>
      <c r="J54" s="25">
        <f t="shared" si="2"/>
      </c>
      <c r="K54" s="1"/>
    </row>
    <row r="55" spans="1:11" ht="15.75">
      <c r="A55" s="1"/>
      <c r="B55" s="2">
        <v>39</v>
      </c>
      <c r="C55" s="35"/>
      <c r="D55" s="36"/>
      <c r="E55" s="37"/>
      <c r="F55" s="10">
        <f>IF(C55&lt;&gt;"",D55*COS(E55*GRD),"")</f>
      </c>
      <c r="G55" s="10">
        <f>IF(C55&lt;&gt;"",D55*SIN(E55*GRD),"")</f>
      </c>
      <c r="H55" s="12">
        <f>IF(C55="","",(HOUR(C55)*60+MINUTE(C55)+SECOND(C55)*1/60)-480)</f>
      </c>
      <c r="I55" s="25">
        <f t="shared" si="1"/>
      </c>
      <c r="J55" s="25">
        <f>IF(H55="","",(bWert*H55+y0Wert))</f>
      </c>
      <c r="K55" s="1"/>
    </row>
    <row r="56" spans="1:11" ht="15.75">
      <c r="A56" s="1"/>
      <c r="B56" s="2">
        <v>40</v>
      </c>
      <c r="C56" s="35"/>
      <c r="D56" s="36"/>
      <c r="E56" s="37"/>
      <c r="F56" s="10">
        <f aca="true" t="shared" si="4" ref="F56:F72">IF(C56&lt;&gt;"",D56*COS(E56*GRD),"")</f>
      </c>
      <c r="G56" s="10">
        <f aca="true" t="shared" si="5" ref="G56:G72">IF(C56&lt;&gt;"",D56*SIN(E56*GRD),"")</f>
      </c>
      <c r="H56" s="12">
        <f aca="true" t="shared" si="6" ref="H56:H72">IF(C56="","",(HOUR(C56)*60+MINUTE(C56)+SECOND(C56)*1/60)-480)</f>
      </c>
      <c r="I56" s="25">
        <f t="shared" si="1"/>
      </c>
      <c r="J56" s="25">
        <f aca="true" t="shared" si="7" ref="J56:J72">IF(H56="","",(bWert*H56+y0Wert))</f>
      </c>
      <c r="K56" s="1"/>
    </row>
    <row r="57" spans="1:11" ht="15.75">
      <c r="A57" s="1"/>
      <c r="B57" s="2">
        <v>41</v>
      </c>
      <c r="C57" s="35"/>
      <c r="D57" s="36"/>
      <c r="E57" s="37"/>
      <c r="F57" s="10">
        <f t="shared" si="4"/>
      </c>
      <c r="G57" s="10">
        <f t="shared" si="5"/>
      </c>
      <c r="H57" s="12">
        <f t="shared" si="6"/>
      </c>
      <c r="I57" s="25">
        <f t="shared" si="1"/>
      </c>
      <c r="J57" s="25">
        <f t="shared" si="7"/>
      </c>
      <c r="K57" s="1"/>
    </row>
    <row r="58" spans="1:11" ht="15.75">
      <c r="A58" s="1"/>
      <c r="B58" s="2">
        <v>42</v>
      </c>
      <c r="C58" s="35"/>
      <c r="D58" s="36"/>
      <c r="E58" s="37"/>
      <c r="F58" s="10">
        <f t="shared" si="4"/>
      </c>
      <c r="G58" s="10">
        <f t="shared" si="5"/>
      </c>
      <c r="H58" s="12">
        <f t="shared" si="6"/>
      </c>
      <c r="I58" s="25">
        <f t="shared" si="1"/>
      </c>
      <c r="J58" s="25">
        <f t="shared" si="7"/>
      </c>
      <c r="K58" s="1"/>
    </row>
    <row r="59" spans="1:11" ht="15.75">
      <c r="A59" s="1"/>
      <c r="B59" s="2">
        <v>43</v>
      </c>
      <c r="C59" s="35"/>
      <c r="D59" s="36"/>
      <c r="E59" s="37"/>
      <c r="F59" s="10">
        <f t="shared" si="4"/>
      </c>
      <c r="G59" s="10">
        <f t="shared" si="5"/>
      </c>
      <c r="H59" s="12">
        <f t="shared" si="6"/>
      </c>
      <c r="I59" s="25">
        <f t="shared" si="1"/>
      </c>
      <c r="J59" s="25">
        <f t="shared" si="7"/>
      </c>
      <c r="K59" s="1"/>
    </row>
    <row r="60" spans="1:11" ht="15.75">
      <c r="A60" s="1"/>
      <c r="B60" s="2">
        <v>44</v>
      </c>
      <c r="C60" s="35"/>
      <c r="D60" s="36"/>
      <c r="E60" s="37"/>
      <c r="F60" s="10">
        <f t="shared" si="4"/>
      </c>
      <c r="G60" s="10">
        <f t="shared" si="5"/>
      </c>
      <c r="H60" s="12">
        <f t="shared" si="6"/>
      </c>
      <c r="I60" s="25">
        <f t="shared" si="1"/>
      </c>
      <c r="J60" s="25">
        <f t="shared" si="7"/>
      </c>
      <c r="K60" s="1"/>
    </row>
    <row r="61" spans="1:11" ht="15.75">
      <c r="A61" s="1"/>
      <c r="B61" s="2">
        <v>45</v>
      </c>
      <c r="C61" s="35"/>
      <c r="D61" s="36"/>
      <c r="E61" s="37"/>
      <c r="F61" s="10">
        <f t="shared" si="4"/>
      </c>
      <c r="G61" s="10">
        <f t="shared" si="5"/>
      </c>
      <c r="H61" s="12">
        <f t="shared" si="6"/>
      </c>
      <c r="I61" s="25">
        <f t="shared" si="1"/>
      </c>
      <c r="J61" s="25">
        <f t="shared" si="7"/>
      </c>
      <c r="K61" s="1"/>
    </row>
    <row r="62" spans="1:11" ht="15.75">
      <c r="A62" s="1"/>
      <c r="B62" s="2">
        <v>46</v>
      </c>
      <c r="C62" s="35"/>
      <c r="D62" s="36"/>
      <c r="E62" s="37"/>
      <c r="F62" s="10">
        <f t="shared" si="4"/>
      </c>
      <c r="G62" s="10">
        <f t="shared" si="5"/>
      </c>
      <c r="H62" s="12">
        <f t="shared" si="6"/>
      </c>
      <c r="I62" s="25">
        <f t="shared" si="1"/>
      </c>
      <c r="J62" s="25">
        <f t="shared" si="7"/>
      </c>
      <c r="K62" s="1"/>
    </row>
    <row r="63" spans="1:11" ht="15.75">
      <c r="A63" s="1"/>
      <c r="B63" s="2">
        <v>47</v>
      </c>
      <c r="C63" s="35"/>
      <c r="D63" s="36"/>
      <c r="E63" s="37"/>
      <c r="F63" s="10">
        <f t="shared" si="4"/>
      </c>
      <c r="G63" s="10">
        <f t="shared" si="5"/>
      </c>
      <c r="H63" s="12">
        <f t="shared" si="6"/>
      </c>
      <c r="I63" s="25">
        <f t="shared" si="1"/>
      </c>
      <c r="J63" s="25">
        <f t="shared" si="7"/>
      </c>
      <c r="K63" s="1"/>
    </row>
    <row r="64" spans="1:11" ht="15.75">
      <c r="A64" s="1"/>
      <c r="B64" s="2">
        <v>48</v>
      </c>
      <c r="C64" s="35"/>
      <c r="D64" s="36"/>
      <c r="E64" s="37"/>
      <c r="F64" s="10">
        <f t="shared" si="4"/>
      </c>
      <c r="G64" s="10">
        <f t="shared" si="5"/>
      </c>
      <c r="H64" s="12">
        <f t="shared" si="6"/>
      </c>
      <c r="I64" s="25">
        <f t="shared" si="1"/>
      </c>
      <c r="J64" s="25">
        <f t="shared" si="7"/>
      </c>
      <c r="K64" s="1"/>
    </row>
    <row r="65" spans="1:11" ht="15.75">
      <c r="A65" s="1"/>
      <c r="B65" s="2">
        <v>49</v>
      </c>
      <c r="C65" s="35"/>
      <c r="D65" s="36"/>
      <c r="E65" s="37"/>
      <c r="F65" s="10">
        <f t="shared" si="4"/>
      </c>
      <c r="G65" s="10">
        <f t="shared" si="5"/>
      </c>
      <c r="H65" s="12">
        <f t="shared" si="6"/>
      </c>
      <c r="I65" s="25">
        <f t="shared" si="1"/>
      </c>
      <c r="J65" s="25">
        <f t="shared" si="7"/>
      </c>
      <c r="K65" s="1"/>
    </row>
    <row r="66" spans="1:11" ht="15.75">
      <c r="A66" s="1"/>
      <c r="B66" s="2">
        <v>50</v>
      </c>
      <c r="C66" s="35"/>
      <c r="D66" s="36"/>
      <c r="E66" s="37"/>
      <c r="F66" s="10">
        <f t="shared" si="4"/>
      </c>
      <c r="G66" s="10">
        <f t="shared" si="5"/>
      </c>
      <c r="H66" s="12">
        <f t="shared" si="6"/>
      </c>
      <c r="I66" s="25">
        <f t="shared" si="1"/>
      </c>
      <c r="J66" s="25">
        <f t="shared" si="7"/>
      </c>
      <c r="K66" s="1"/>
    </row>
    <row r="67" spans="1:11" ht="15.75">
      <c r="A67" s="1"/>
      <c r="B67" s="2">
        <v>51</v>
      </c>
      <c r="C67" s="35"/>
      <c r="D67" s="36"/>
      <c r="E67" s="37"/>
      <c r="F67" s="10">
        <f t="shared" si="4"/>
      </c>
      <c r="G67" s="10">
        <f t="shared" si="5"/>
      </c>
      <c r="H67" s="12">
        <f t="shared" si="6"/>
      </c>
      <c r="I67" s="25">
        <f t="shared" si="1"/>
      </c>
      <c r="J67" s="25">
        <f t="shared" si="7"/>
      </c>
      <c r="K67" s="1"/>
    </row>
    <row r="68" spans="1:11" ht="15.75">
      <c r="A68" s="1"/>
      <c r="B68" s="2">
        <v>52</v>
      </c>
      <c r="C68" s="35"/>
      <c r="D68" s="36"/>
      <c r="E68" s="37"/>
      <c r="F68" s="10">
        <f t="shared" si="4"/>
      </c>
      <c r="G68" s="10">
        <f t="shared" si="5"/>
      </c>
      <c r="H68" s="12">
        <f t="shared" si="6"/>
      </c>
      <c r="I68" s="25">
        <f t="shared" si="1"/>
      </c>
      <c r="J68" s="25">
        <f t="shared" si="7"/>
      </c>
      <c r="K68" s="1"/>
    </row>
    <row r="69" spans="1:11" ht="15.75">
      <c r="A69" s="1"/>
      <c r="B69" s="2">
        <v>53</v>
      </c>
      <c r="C69" s="35"/>
      <c r="D69" s="36"/>
      <c r="E69" s="37"/>
      <c r="F69" s="10">
        <f t="shared" si="4"/>
      </c>
      <c r="G69" s="10">
        <f t="shared" si="5"/>
      </c>
      <c r="H69" s="12">
        <f t="shared" si="6"/>
      </c>
      <c r="I69" s="25">
        <f t="shared" si="1"/>
      </c>
      <c r="J69" s="25">
        <f t="shared" si="7"/>
      </c>
      <c r="K69" s="1"/>
    </row>
    <row r="70" spans="1:11" ht="15.75">
      <c r="A70" s="1"/>
      <c r="B70" s="2">
        <v>54</v>
      </c>
      <c r="C70" s="35"/>
      <c r="D70" s="36"/>
      <c r="E70" s="37"/>
      <c r="F70" s="10">
        <f t="shared" si="4"/>
      </c>
      <c r="G70" s="10">
        <f t="shared" si="5"/>
      </c>
      <c r="H70" s="12">
        <f t="shared" si="6"/>
      </c>
      <c r="I70" s="25">
        <f t="shared" si="1"/>
      </c>
      <c r="J70" s="25">
        <f t="shared" si="7"/>
      </c>
      <c r="K70" s="1"/>
    </row>
    <row r="71" spans="1:11" ht="15.75">
      <c r="A71" s="1"/>
      <c r="B71" s="2">
        <v>55</v>
      </c>
      <c r="C71" s="35"/>
      <c r="D71" s="36"/>
      <c r="E71" s="37"/>
      <c r="F71" s="10">
        <f t="shared" si="4"/>
      </c>
      <c r="G71" s="10">
        <f t="shared" si="5"/>
      </c>
      <c r="H71" s="12">
        <f t="shared" si="6"/>
      </c>
      <c r="I71" s="25">
        <f t="shared" si="1"/>
      </c>
      <c r="J71" s="25">
        <f t="shared" si="7"/>
      </c>
      <c r="K71" s="1"/>
    </row>
    <row r="72" spans="1:11" ht="15.75">
      <c r="A72" s="1"/>
      <c r="B72" s="2">
        <v>56</v>
      </c>
      <c r="C72" s="35"/>
      <c r="D72" s="36"/>
      <c r="E72" s="37"/>
      <c r="F72" s="10">
        <f t="shared" si="4"/>
      </c>
      <c r="G72" s="10">
        <f t="shared" si="5"/>
      </c>
      <c r="H72" s="12">
        <f t="shared" si="6"/>
      </c>
      <c r="I72" s="25">
        <f t="shared" si="1"/>
      </c>
      <c r="J72" s="25">
        <f t="shared" si="7"/>
      </c>
      <c r="K72" s="1"/>
    </row>
    <row r="73" spans="1:11" ht="15.75">
      <c r="A73" s="1"/>
      <c r="B73" s="2">
        <v>57</v>
      </c>
      <c r="C73" s="35"/>
      <c r="D73" s="36"/>
      <c r="E73" s="37"/>
      <c r="F73" s="10">
        <f>IF(C73&lt;&gt;"",D73*COS(E73*GRD),"")</f>
      </c>
      <c r="G73" s="10">
        <f>IF(C73&lt;&gt;"",D73*SIN(E73*GRD),"")</f>
      </c>
      <c r="H73" s="12">
        <f>IF(C73="","",(HOUR(C73)*60+MINUTE(C73)+SECOND(C73)*1/60)-480)</f>
      </c>
      <c r="I73" s="25">
        <f t="shared" si="1"/>
      </c>
      <c r="J73" s="25">
        <f>IF(H73="","",(bWert*H73+y0Wert))</f>
      </c>
      <c r="K73" s="1"/>
    </row>
    <row r="74" spans="1:11" ht="15.75">
      <c r="A74" s="1"/>
      <c r="B74" s="2">
        <v>58</v>
      </c>
      <c r="C74" s="35"/>
      <c r="D74" s="36"/>
      <c r="E74" s="37"/>
      <c r="F74" s="10">
        <f>IF(C74&lt;&gt;"",D74*COS(E74*GRD),"")</f>
      </c>
      <c r="G74" s="10">
        <f>IF(C74&lt;&gt;"",D74*SIN(E74*GRD),"")</f>
      </c>
      <c r="H74" s="12">
        <f>IF(C74="","",(HOUR(C74)*60+MINUTE(C74)+SECOND(C74)*1/60)-480)</f>
      </c>
      <c r="I74" s="25">
        <f t="shared" si="1"/>
      </c>
      <c r="J74" s="25">
        <f>IF(H74="","",(bWert*H74+y0Wert))</f>
      </c>
      <c r="K74" s="1"/>
    </row>
    <row r="75" spans="1:11" ht="15.75">
      <c r="A75" s="1"/>
      <c r="B75" s="2">
        <v>59</v>
      </c>
      <c r="C75" s="35"/>
      <c r="D75" s="36"/>
      <c r="E75" s="37"/>
      <c r="F75" s="10">
        <f>IF(C75&lt;&gt;"",D75*COS(E75*GRD),"")</f>
      </c>
      <c r="G75" s="10">
        <f>IF(C75&lt;&gt;"",D75*SIN(E75*GRD),"")</f>
      </c>
      <c r="H75" s="12">
        <f>IF(C75="","",(HOUR(C75)*60+MINUTE(C75)+SECOND(C75)*1/60)-480)</f>
      </c>
      <c r="I75" s="25">
        <f t="shared" si="1"/>
      </c>
      <c r="J75" s="25">
        <f>IF(H75="","",(bWert*H75+y0Wert))</f>
      </c>
      <c r="K75" s="1"/>
    </row>
    <row r="76" spans="1:11" ht="15.75">
      <c r="A76" s="1"/>
      <c r="B76" s="2">
        <v>60</v>
      </c>
      <c r="C76" s="35"/>
      <c r="D76" s="36"/>
      <c r="E76" s="37"/>
      <c r="F76" s="10">
        <f>IF(C76&lt;&gt;"",D76*COS(E76*GRD),"")</f>
      </c>
      <c r="G76" s="10">
        <f>IF(C76&lt;&gt;"",D76*SIN(E76*GRD),"")</f>
      </c>
      <c r="H76" s="12">
        <f t="shared" si="3"/>
      </c>
      <c r="I76" s="25">
        <f t="shared" si="1"/>
      </c>
      <c r="J76" s="25">
        <f t="shared" si="2"/>
      </c>
      <c r="K76" s="1"/>
    </row>
    <row r="77" spans="1:1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Didaktik</dc:creator>
  <cp:keywords/>
  <dc:description/>
  <cp:lastModifiedBy>udo backhaus</cp:lastModifiedBy>
  <dcterms:created xsi:type="dcterms:W3CDTF">2004-03-22T10:56:12Z</dcterms:created>
  <dcterms:modified xsi:type="dcterms:W3CDTF">2004-06-20T21:20:09Z</dcterms:modified>
  <cp:category/>
  <cp:version/>
  <cp:contentType/>
  <cp:contentStatus/>
</cp:coreProperties>
</file>